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东北制药容器" sheetId="1" r:id="rId1"/>
    <sheet name="第一制药容器" sheetId="4" r:id="rId2"/>
    <sheet name="东瑞容器" sheetId="5" r:id="rId3"/>
    <sheet name="东北制药管道" sheetId="3" r:id="rId4"/>
  </sheets>
  <definedNames>
    <definedName name="_xlnm._FilterDatabase" localSheetId="0" hidden="1">东北制药容器!$A$4:$CN$136</definedName>
    <definedName name="_xlnm._FilterDatabase" localSheetId="1" hidden="1">第一制药容器!$A$4:$CN$31</definedName>
    <definedName name="_xlnm._FilterDatabase" localSheetId="2" hidden="1">东瑞容器!$A$4:$CN$33</definedName>
    <definedName name="_xlnm._FilterDatabase" localSheetId="3" hidden="1">东北制药管道!$A$1:$P$267</definedName>
    <definedName name="_xlnm.Print_Titles" localSheetId="0">东北制药容器!$2:$4</definedName>
    <definedName name="_xlnm.Print_Titles" localSheetId="1">第一制药容器!$2:$4</definedName>
    <definedName name="_xlnm.Print_Titles" localSheetId="2">东瑞容器!$2:$4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<sst xmlns="http://schemas.openxmlformats.org/spreadsheetml/2006/main" count="4978" uniqueCount="1348">
  <si>
    <t>容器报价所需信息</t>
  </si>
  <si>
    <t>费用明细</t>
  </si>
  <si>
    <t>序号</t>
  </si>
  <si>
    <t>单位</t>
  </si>
  <si>
    <t>单位内编号</t>
  </si>
  <si>
    <t>设备名称</t>
  </si>
  <si>
    <t>规格型号（直径×壁厚×长/高）</t>
  </si>
  <si>
    <t>容器类别</t>
  </si>
  <si>
    <t>使用登记证</t>
  </si>
  <si>
    <t>工作温度(℃)</t>
  </si>
  <si>
    <t>设计温度(℃)</t>
  </si>
  <si>
    <t>设计压力（MPa）</t>
  </si>
  <si>
    <t>工作介质</t>
  </si>
  <si>
    <t>容积（m³）</t>
  </si>
  <si>
    <t>换热面积（㎡）</t>
  </si>
  <si>
    <t>材质</t>
  </si>
  <si>
    <t>下次检验日期</t>
  </si>
  <si>
    <t>检验费（元）</t>
  </si>
  <si>
    <t>辅助费
（元）</t>
  </si>
  <si>
    <t>宏观检验</t>
  </si>
  <si>
    <t>耐压试验费用</t>
  </si>
  <si>
    <t>气密性试验数量及费用</t>
  </si>
  <si>
    <t>真空度测试</t>
  </si>
  <si>
    <t>壁厚测定数量及费用</t>
  </si>
  <si>
    <t>射线检测口数及费用</t>
  </si>
  <si>
    <t>超声波检测数量及费用</t>
  </si>
  <si>
    <t>相控阵检测数量及费用</t>
  </si>
  <si>
    <t>渗透检测数量及费用</t>
  </si>
  <si>
    <t>磁粉检测数量及费用</t>
  </si>
  <si>
    <t>内窥镜检测数量及费用</t>
  </si>
  <si>
    <t>光谱分析</t>
  </si>
  <si>
    <t>硬度检测数量及费用</t>
  </si>
  <si>
    <t>金相分析数量及费用</t>
  </si>
  <si>
    <t>强度校核数量及费用</t>
  </si>
  <si>
    <t>无环境、登高因素检验费</t>
  </si>
  <si>
    <t>进入有毒、易燃、易爆介质的设备内检验，或接触粉尘、高温、噪声、有毒有害环境检验的，加收检验费20%</t>
  </si>
  <si>
    <t>登高</t>
  </si>
  <si>
    <t>辅助费用</t>
  </si>
  <si>
    <t>检验+辅助
合计（元）</t>
  </si>
  <si>
    <t>基础</t>
  </si>
  <si>
    <t>调整系数</t>
  </si>
  <si>
    <t>宏观检验费用和</t>
  </si>
  <si>
    <t>按宏观检验的150%</t>
  </si>
  <si>
    <t>测点数（个）</t>
  </si>
  <si>
    <t>单价（普通6元/点，高温12元/点）</t>
  </si>
  <si>
    <t>壁厚测定费用和</t>
  </si>
  <si>
    <t>透照厚度</t>
  </si>
  <si>
    <t>片数</t>
  </si>
  <si>
    <t>射线费用和</t>
  </si>
  <si>
    <t>焊缝</t>
  </si>
  <si>
    <t>钢板</t>
  </si>
  <si>
    <t>双面检测</t>
  </si>
  <si>
    <t>衍射时差超声波探伤检测</t>
  </si>
  <si>
    <t>有色金属、奥氏体钢</t>
  </si>
  <si>
    <t>脉冲检测</t>
  </si>
  <si>
    <t>多探头探测</t>
  </si>
  <si>
    <t>超声费用和</t>
  </si>
  <si>
    <t>焊缝（m）</t>
  </si>
  <si>
    <t>单价</t>
  </si>
  <si>
    <t>相控阵费用</t>
  </si>
  <si>
    <t>管对接、角接焊缝个数</t>
  </si>
  <si>
    <t>渗透费用和</t>
  </si>
  <si>
    <t>螺栓、螺母、法兰件数</t>
  </si>
  <si>
    <t>荧光磁粉加收30%</t>
  </si>
  <si>
    <t>磁粉费用和</t>
  </si>
  <si>
    <t>检测</t>
  </si>
  <si>
    <t>拍片</t>
  </si>
  <si>
    <t>内窥镜费用和</t>
  </si>
  <si>
    <t>元素</t>
  </si>
  <si>
    <t>看谱定量（50元/元素）</t>
  </si>
  <si>
    <t>点数</t>
  </si>
  <si>
    <t>硬度费用（20元/点）</t>
  </si>
  <si>
    <t>金相费用和</t>
  </si>
  <si>
    <t>部位</t>
  </si>
  <si>
    <t>强度校核费用（80元/处）</t>
  </si>
  <si>
    <t>高度</t>
  </si>
  <si>
    <t>登高费用</t>
  </si>
  <si>
    <t>开人孔
（1500元/处）</t>
  </si>
  <si>
    <t>保温拆除（300元/处）</t>
  </si>
  <si>
    <t>打磨焊口（50元/口）</t>
  </si>
  <si>
    <t>辅助费（元）</t>
  </si>
  <si>
    <t>容积(m3)</t>
  </si>
  <si>
    <t>费用</t>
  </si>
  <si>
    <t>换热面积(m2)</t>
  </si>
  <si>
    <t>类别系数费用</t>
  </si>
  <si>
    <t>塔式、球罐及高压系数费用（100%）</t>
  </si>
  <si>
    <t>封头</t>
  </si>
  <si>
    <t>筒节</t>
  </si>
  <si>
    <t>接管</t>
  </si>
  <si>
    <t>照透厚度（mm）</t>
  </si>
  <si>
    <t>单价（元/片）</t>
  </si>
  <si>
    <t>焊缝米数
（m）</t>
  </si>
  <si>
    <t>费用
（50元/m）</t>
  </si>
  <si>
    <t>钢板面平数
（㎡）</t>
  </si>
  <si>
    <t>费用
（30元/㎡）</t>
  </si>
  <si>
    <t>加倍收费</t>
  </si>
  <si>
    <t>TOFD米数
（m）</t>
  </si>
  <si>
    <t>费用（300元/米）</t>
  </si>
  <si>
    <t>加收50%</t>
  </si>
  <si>
    <t>加收20%</t>
  </si>
  <si>
    <t>加收倍数
为实际使用探头数量</t>
  </si>
  <si>
    <t>费用（50元/m）</t>
  </si>
  <si>
    <t>费用（20元/㎡）</t>
  </si>
  <si>
    <t>DN≤100
（50元/个）</t>
  </si>
  <si>
    <t>100＜DN≤200
（55元/个）</t>
  </si>
  <si>
    <t>200＜DN≤350（60元/个）</t>
  </si>
  <si>
    <t>DN＞350（按周长延长米*60）</t>
  </si>
  <si>
    <t>费用（40元/m）</t>
  </si>
  <si>
    <t>费用（90元/m）</t>
  </si>
  <si>
    <t>DN＜30（50元/件）</t>
  </si>
  <si>
    <t>30≤DN＜50（70元/件）</t>
  </si>
  <si>
    <t>50≤DN＜100（120元/件）</t>
  </si>
  <si>
    <t>DN≥100（200元/件）</t>
  </si>
  <si>
    <t>实际检测面积（㎡）</t>
  </si>
  <si>
    <t>检测费用</t>
  </si>
  <si>
    <t>拍片片数</t>
  </si>
  <si>
    <t>拍片费用（50元/片）</t>
  </si>
  <si>
    <t>现场
（700元/点）</t>
  </si>
  <si>
    <t>覆膜
（100元/点）</t>
  </si>
  <si>
    <t>制样
（20元/点）</t>
  </si>
  <si>
    <t>数量</t>
  </si>
  <si>
    <t>205分厂</t>
  </si>
  <si>
    <t>201-001</t>
  </si>
  <si>
    <t>游离釜</t>
  </si>
  <si>
    <t>1000×10×1.13</t>
  </si>
  <si>
    <t>Ⅰ</t>
  </si>
  <si>
    <t>容11辽A37709（21）</t>
  </si>
  <si>
    <t>注射水、左盐</t>
  </si>
  <si>
    <t>0Cr18Ni9</t>
  </si>
  <si>
    <t>2026.07</t>
  </si>
  <si>
    <t>201-002</t>
  </si>
  <si>
    <t>容11辽A37711（21）</t>
  </si>
  <si>
    <t>201-003</t>
  </si>
  <si>
    <t>容11辽A37697（21）</t>
  </si>
  <si>
    <t>201-004</t>
  </si>
  <si>
    <t>容11辽A37604（21）</t>
  </si>
  <si>
    <t>201-005</t>
  </si>
  <si>
    <t>容11辽A37727（21）</t>
  </si>
  <si>
    <t>201-006</t>
  </si>
  <si>
    <t>中间罐</t>
  </si>
  <si>
    <t>900×6×0.83</t>
  </si>
  <si>
    <t>容13辽A37712（21）</t>
  </si>
  <si>
    <t>料液</t>
  </si>
  <si>
    <t>06Cr19Ni10</t>
  </si>
  <si>
    <t>201-007</t>
  </si>
  <si>
    <t>容13辽A37713（21）</t>
  </si>
  <si>
    <t>201-008</t>
  </si>
  <si>
    <t>容13辽A37603（21）</t>
  </si>
  <si>
    <t>201-009</t>
  </si>
  <si>
    <t>容13辽A37714（21）</t>
  </si>
  <si>
    <t>201-010</t>
  </si>
  <si>
    <t>容13辽A38559（21）</t>
  </si>
  <si>
    <t>201-011</t>
  </si>
  <si>
    <t>压滤器</t>
  </si>
  <si>
    <t>1200×6×1</t>
  </si>
  <si>
    <t>容13辽A0127（16）</t>
  </si>
  <si>
    <t>水溶液、活性炭</t>
  </si>
  <si>
    <t>S30408</t>
  </si>
  <si>
    <t>201-012</t>
  </si>
  <si>
    <t>容13辽A0128（16）</t>
  </si>
  <si>
    <t>201-013</t>
  </si>
  <si>
    <t>容13辽A0129（16）</t>
  </si>
  <si>
    <t>201-014</t>
  </si>
  <si>
    <t>容13辽A0130（16）</t>
  </si>
  <si>
    <t>201-015</t>
  </si>
  <si>
    <t>容13辽A0131（16）</t>
  </si>
  <si>
    <t>201-016</t>
  </si>
  <si>
    <t>结晶罐</t>
  </si>
  <si>
    <t>2200×16×12</t>
  </si>
  <si>
    <t>容11辽A0005（16）</t>
  </si>
  <si>
    <t>钠盐液/水蒸气</t>
  </si>
  <si>
    <t>00Cr17Ni14Mo2</t>
  </si>
  <si>
    <t>2026.05</t>
  </si>
  <si>
    <t>201-017</t>
  </si>
  <si>
    <t>容11辽A0006（16）</t>
  </si>
  <si>
    <t>201-018</t>
  </si>
  <si>
    <t>容11辽A0007（16）</t>
  </si>
  <si>
    <t>201-019</t>
  </si>
  <si>
    <t>容11辽A0008（16）</t>
  </si>
  <si>
    <t>201-020</t>
  </si>
  <si>
    <t>容11辽A0009（16）</t>
  </si>
  <si>
    <t>201-021</t>
  </si>
  <si>
    <t>过滤洗涤干燥机</t>
  </si>
  <si>
    <t>1600×10×2.59</t>
  </si>
  <si>
    <t>容13辽A0122（16）</t>
  </si>
  <si>
    <t>溶液、氮气、蒸汽</t>
  </si>
  <si>
    <t>201-022</t>
  </si>
  <si>
    <t>容13辽A38553（21）</t>
  </si>
  <si>
    <t>201-023</t>
  </si>
  <si>
    <t>容13辽A38556（21）</t>
  </si>
  <si>
    <t>201-024</t>
  </si>
  <si>
    <t>容13辽A0125（16）</t>
  </si>
  <si>
    <t>201-025</t>
  </si>
  <si>
    <t>容13辽A0126（16）</t>
  </si>
  <si>
    <t>201-031</t>
  </si>
  <si>
    <t>无水乙醇脱色罐</t>
  </si>
  <si>
    <t>2200×18×10</t>
  </si>
  <si>
    <t>容13辽A37605（21）</t>
  </si>
  <si>
    <t>乙醇、活性炭/蒸汽</t>
  </si>
  <si>
    <t>201-032</t>
  </si>
  <si>
    <t>容13辽A37606（21）</t>
  </si>
  <si>
    <t>201-033</t>
  </si>
  <si>
    <t>容13辽A38548（21）</t>
  </si>
  <si>
    <t>201-034</t>
  </si>
  <si>
    <t>蒸发器</t>
  </si>
  <si>
    <t>600×5×67.8m2</t>
  </si>
  <si>
    <t>容11辽A0010（16）</t>
  </si>
  <si>
    <t>纯蒸汽</t>
  </si>
  <si>
    <t>201-036</t>
  </si>
  <si>
    <t>下塔回流罐</t>
  </si>
  <si>
    <t>1400×8×3.2</t>
  </si>
  <si>
    <t>容16辽A0383（16）</t>
  </si>
  <si>
    <t>乙醇、水</t>
  </si>
  <si>
    <t>201-039</t>
  </si>
  <si>
    <t>真空泵安全罐</t>
  </si>
  <si>
    <t>800×6×0.536</t>
  </si>
  <si>
    <t>容13辽A37715（21）</t>
  </si>
  <si>
    <t>空气、乙醇</t>
  </si>
  <si>
    <t>060Cr19Ni10</t>
  </si>
  <si>
    <t>201-041</t>
  </si>
  <si>
    <t>消毒液配制罐</t>
  </si>
  <si>
    <t>1200×8×2.02</t>
  </si>
  <si>
    <t>容14辽A0040（16）</t>
  </si>
  <si>
    <t>乙醇、注射水</t>
  </si>
  <si>
    <t>022Cr17Ni12Mo2</t>
  </si>
  <si>
    <t>201-042</t>
  </si>
  <si>
    <t>容14辽A0041（16）</t>
  </si>
  <si>
    <t>201-056</t>
  </si>
  <si>
    <t>卧式容积式换热器</t>
  </si>
  <si>
    <t>1200×6×5.5M2</t>
  </si>
  <si>
    <t>Ⅱ</t>
  </si>
  <si>
    <t>容15辽A2761（17）</t>
  </si>
  <si>
    <t>水/蒸汽</t>
  </si>
  <si>
    <t>Q245R</t>
  </si>
  <si>
    <t>201-057</t>
  </si>
  <si>
    <t>BF型搪玻璃反应罐</t>
  </si>
  <si>
    <t>2200×20×10</t>
  </si>
  <si>
    <t>容15辽A2073（17）</t>
  </si>
  <si>
    <t>物料/水、蒸汽</t>
  </si>
  <si>
    <t>201-069</t>
  </si>
  <si>
    <t>氮气罐</t>
  </si>
  <si>
    <t>600×4×0.5</t>
  </si>
  <si>
    <t>容10辽A2654（17）</t>
  </si>
  <si>
    <t>氮气</t>
  </si>
  <si>
    <t>201-071</t>
  </si>
  <si>
    <t>蒸汽分配缸</t>
  </si>
  <si>
    <t>270×8×0.1</t>
  </si>
  <si>
    <t>容10辽A2655（17）</t>
  </si>
  <si>
    <t>蒸汽</t>
  </si>
  <si>
    <t>Q345R</t>
  </si>
  <si>
    <t>203分厂</t>
  </si>
  <si>
    <t>203-73</t>
  </si>
  <si>
    <t>碱液浓缩罐</t>
  </si>
  <si>
    <t>1600*16*5</t>
  </si>
  <si>
    <t>容15辽AE3359（23）</t>
  </si>
  <si>
    <t>液碱/水蒸气</t>
  </si>
  <si>
    <t>203-74</t>
  </si>
  <si>
    <t>自然外循环23m2加热器</t>
  </si>
  <si>
    <t>450*5*25m2</t>
  </si>
  <si>
    <t>容17辽AE4244（23）</t>
  </si>
  <si>
    <t>蒸汽/酯化液</t>
  </si>
  <si>
    <t>能源保障中心</t>
  </si>
  <si>
    <t>301-14</t>
  </si>
  <si>
    <t>储气罐</t>
  </si>
  <si>
    <t>2000*7*10</t>
  </si>
  <si>
    <t>容17辽A38549（21）</t>
  </si>
  <si>
    <t>压缩空气</t>
  </si>
  <si>
    <t>301-15</t>
  </si>
  <si>
    <t>1000*5*2.0</t>
  </si>
  <si>
    <t>容17辽A37724（21）</t>
  </si>
  <si>
    <t>301-16</t>
  </si>
  <si>
    <t>1400*5*5.0</t>
  </si>
  <si>
    <t>容17辽A37602（21）</t>
  </si>
  <si>
    <t>301-17</t>
  </si>
  <si>
    <t>2000*7*10.0</t>
  </si>
  <si>
    <t>容17辽A37722（21）</t>
  </si>
  <si>
    <t>301-18</t>
  </si>
  <si>
    <t>容17辽A37719（21）</t>
  </si>
  <si>
    <t>204分厂</t>
  </si>
  <si>
    <t>401-03</t>
  </si>
  <si>
    <t>反应罐</t>
  </si>
  <si>
    <t>1200×20×1.52</t>
  </si>
  <si>
    <t>容17辽A2864（17）</t>
  </si>
  <si>
    <t>物料/蒸汽</t>
  </si>
  <si>
    <t>301-103</t>
  </si>
  <si>
    <t>疏水扩容器</t>
  </si>
  <si>
    <t>1000×10×1.3</t>
  </si>
  <si>
    <t>容15辽A02095（19）</t>
  </si>
  <si>
    <t>水蒸气</t>
  </si>
  <si>
    <t>301-104</t>
  </si>
  <si>
    <t>定期排污扩容器</t>
  </si>
  <si>
    <t>1400×8×3.5</t>
  </si>
  <si>
    <t>容17辽A02089（19）</t>
  </si>
  <si>
    <t>301-105</t>
  </si>
  <si>
    <t>连续排污扩容器</t>
  </si>
  <si>
    <t>800×8×1.5</t>
  </si>
  <si>
    <t>容17辽A02087（19）</t>
  </si>
  <si>
    <t>301-127</t>
  </si>
  <si>
    <t>1450×7×4</t>
  </si>
  <si>
    <t>容17辽A28142（20）</t>
  </si>
  <si>
    <t>空气</t>
  </si>
  <si>
    <t>301-128</t>
  </si>
  <si>
    <t>容17辽A28141（20）</t>
  </si>
  <si>
    <t>301-129</t>
  </si>
  <si>
    <t>容17辽A34112（20）</t>
  </si>
  <si>
    <t>301-130</t>
  </si>
  <si>
    <t>800×5×1</t>
  </si>
  <si>
    <t>容17辽A28129（20）</t>
  </si>
  <si>
    <t>Q235B</t>
  </si>
  <si>
    <t>301-131</t>
  </si>
  <si>
    <t>0.6m3泵体</t>
  </si>
  <si>
    <t>800×6×0.6</t>
  </si>
  <si>
    <t>容17辽A28134（20）</t>
  </si>
  <si>
    <t>气灰混合物</t>
  </si>
  <si>
    <t>301-132</t>
  </si>
  <si>
    <t>容17辽A28133（20）</t>
  </si>
  <si>
    <t>301-133</t>
  </si>
  <si>
    <t>容17辽A28132（20）</t>
  </si>
  <si>
    <t>301-134</t>
  </si>
  <si>
    <t>容17辽A28131（20）</t>
  </si>
  <si>
    <t>301-135</t>
  </si>
  <si>
    <t>容17辽A28130（20）</t>
  </si>
  <si>
    <t>301-136</t>
  </si>
  <si>
    <t>容17辽A28138（20）</t>
  </si>
  <si>
    <t>301-137</t>
  </si>
  <si>
    <t>容17辽A28139（20）</t>
  </si>
  <si>
    <t>301-138</t>
  </si>
  <si>
    <t>容17辽A28140（20）</t>
  </si>
  <si>
    <t>301-139</t>
  </si>
  <si>
    <t>容17辽A28137（20）</t>
  </si>
  <si>
    <t>301-140</t>
  </si>
  <si>
    <t>容17辽A34077（20）</t>
  </si>
  <si>
    <t>301-141</t>
  </si>
  <si>
    <t>容17辽A28136（20）</t>
  </si>
  <si>
    <t>301-142</t>
  </si>
  <si>
    <t>容17辽A28135（20）</t>
  </si>
  <si>
    <t>301-145</t>
  </si>
  <si>
    <t>过滤器</t>
  </si>
  <si>
    <t>257×8×0.042</t>
  </si>
  <si>
    <t>容15辽A37568（21）</t>
  </si>
  <si>
    <t>R717/R22</t>
  </si>
  <si>
    <t>301-146</t>
  </si>
  <si>
    <t>容15辽A37567（21）</t>
  </si>
  <si>
    <t>301-149</t>
  </si>
  <si>
    <t>357×10×0.1</t>
  </si>
  <si>
    <t>容15辽A37561（21）</t>
  </si>
  <si>
    <t>301-151</t>
  </si>
  <si>
    <t>容15辽A37559（21）</t>
  </si>
  <si>
    <t>301-187</t>
  </si>
  <si>
    <t>油分离器</t>
  </si>
  <si>
    <t>496×6×0.21</t>
  </si>
  <si>
    <t>容17辽A38152（21）</t>
  </si>
  <si>
    <t>油、空气</t>
  </si>
  <si>
    <t>301-188</t>
  </si>
  <si>
    <t>容17辽A38150（21）</t>
  </si>
  <si>
    <t>301-189</t>
  </si>
  <si>
    <t>容17辽A38148（21）</t>
  </si>
  <si>
    <t>301-190</t>
  </si>
  <si>
    <t>容17辽A38147（21）</t>
  </si>
  <si>
    <t>301-196</t>
  </si>
  <si>
    <t>257×8×0.054</t>
  </si>
  <si>
    <t>容17辽A38135（21）</t>
  </si>
  <si>
    <t>301-197</t>
  </si>
  <si>
    <t>吸附筒</t>
  </si>
  <si>
    <t>700×6×0.69</t>
  </si>
  <si>
    <t>容17辽A38126（21）</t>
  </si>
  <si>
    <t>301-198</t>
  </si>
  <si>
    <t>259×7×0.053</t>
  </si>
  <si>
    <t>容17辽A38131（21）</t>
  </si>
  <si>
    <t>301-199</t>
  </si>
  <si>
    <t>容17辽A38132（21）</t>
  </si>
  <si>
    <t>301-200</t>
  </si>
  <si>
    <t>容17辽A38134（21）</t>
  </si>
  <si>
    <t>301-209</t>
  </si>
  <si>
    <t>容17辽A38123（21）</t>
  </si>
  <si>
    <t>301-210</t>
  </si>
  <si>
    <t>容17辽A38124（21）</t>
  </si>
  <si>
    <t>301-211</t>
  </si>
  <si>
    <t>容17辽A38125（21）</t>
  </si>
  <si>
    <t>301-213</t>
  </si>
  <si>
    <t>电加热器</t>
  </si>
  <si>
    <t>207×6×0.031</t>
  </si>
  <si>
    <t>容17辽A38143（21）</t>
  </si>
  <si>
    <t>301-214</t>
  </si>
  <si>
    <t>容17辽A38144（21）</t>
  </si>
  <si>
    <t>301-215</t>
  </si>
  <si>
    <t>容17辽A38141（21）</t>
  </si>
  <si>
    <t>301-216</t>
  </si>
  <si>
    <t>容17辽A38140（21）</t>
  </si>
  <si>
    <t>301-217</t>
  </si>
  <si>
    <t>容17辽A38138（21）</t>
  </si>
  <si>
    <t>301-218</t>
  </si>
  <si>
    <t>容17辽A38137（21）</t>
  </si>
  <si>
    <t>301-235</t>
  </si>
  <si>
    <t>1000×5×1.5</t>
  </si>
  <si>
    <t>容17辽A38167（21）</t>
  </si>
  <si>
    <t>空气、氮气</t>
  </si>
  <si>
    <t>301-236</t>
  </si>
  <si>
    <t>301-237</t>
  </si>
  <si>
    <t>2000×8×10</t>
  </si>
  <si>
    <t>容17辽A38170（21）</t>
  </si>
  <si>
    <t>301-238</t>
  </si>
  <si>
    <t>容17辽A38171（21）</t>
  </si>
  <si>
    <t>301-239</t>
  </si>
  <si>
    <t>容17辽A38174（21）</t>
  </si>
  <si>
    <t>301-240</t>
  </si>
  <si>
    <t>容17辽A38176（21）</t>
  </si>
  <si>
    <t>206分厂</t>
  </si>
  <si>
    <t>211-116</t>
  </si>
  <si>
    <t>1200×5×3</t>
  </si>
  <si>
    <t>容17辽A49791（21）</t>
  </si>
  <si>
    <t>211-117</t>
  </si>
  <si>
    <t>容17辽A49792（21）</t>
  </si>
  <si>
    <t>211-118</t>
  </si>
  <si>
    <t>1400×5×4</t>
  </si>
  <si>
    <t>容17辽A49786（21）</t>
  </si>
  <si>
    <t>211-119</t>
  </si>
  <si>
    <t>制氮吸附筒</t>
  </si>
  <si>
    <t>900×10×1.28</t>
  </si>
  <si>
    <t>容17辽A49795（21）</t>
  </si>
  <si>
    <t>211-120</t>
  </si>
  <si>
    <t>容17辽A49796（21）</t>
  </si>
  <si>
    <t>211-121</t>
  </si>
  <si>
    <t>容17辽A49789（21）</t>
  </si>
  <si>
    <t>211-122</t>
  </si>
  <si>
    <t>550×6×0.34</t>
  </si>
  <si>
    <t>容17辽A49790（21）</t>
  </si>
  <si>
    <t>211-123</t>
  </si>
  <si>
    <t>容17辽A49794（21）</t>
  </si>
  <si>
    <t>211-124</t>
  </si>
  <si>
    <t>容17辽A49793（21）</t>
  </si>
  <si>
    <t>211-125</t>
  </si>
  <si>
    <t>容17辽A49788（21）</t>
  </si>
  <si>
    <t>211-126</t>
  </si>
  <si>
    <r>
      <rPr>
        <sz val="14"/>
        <rFont val="微软雅黑"/>
        <charset val="134"/>
      </rPr>
      <t>1200*5*3m</t>
    </r>
    <r>
      <rPr>
        <sz val="14"/>
        <rFont val="微软雅黑"/>
        <charset val="134"/>
      </rPr>
      <t>³</t>
    </r>
  </si>
  <si>
    <t>容17辽A44051（21）</t>
  </si>
  <si>
    <t>211-127</t>
  </si>
  <si>
    <t>容17辽A44052（21）</t>
  </si>
  <si>
    <t>211-128</t>
  </si>
  <si>
    <r>
      <rPr>
        <sz val="14"/>
        <rFont val="微软雅黑"/>
        <charset val="134"/>
      </rPr>
      <t>900*10*1.28m</t>
    </r>
    <r>
      <rPr>
        <sz val="14"/>
        <rFont val="微软雅黑"/>
        <charset val="134"/>
      </rPr>
      <t>³</t>
    </r>
  </si>
  <si>
    <t>容17辽A44050（21）</t>
  </si>
  <si>
    <t>202分厂</t>
  </si>
  <si>
    <t>202-20</t>
  </si>
  <si>
    <t>环合缩合物溶解罐</t>
  </si>
  <si>
    <t>1200*12*1.24</t>
  </si>
  <si>
    <t>容15辽A01291（19）</t>
  </si>
  <si>
    <t>醋酸、乙酐/水、蒸汽</t>
  </si>
  <si>
    <t>搪玻璃</t>
  </si>
  <si>
    <t>202-91</t>
  </si>
  <si>
    <t>进料预热器</t>
  </si>
  <si>
    <t>Φ261×6×8.7m2</t>
  </si>
  <si>
    <t>容15辽AE3358（23）</t>
  </si>
  <si>
    <t>饱和蒸汽/原料液</t>
  </si>
  <si>
    <t>202-92</t>
  </si>
  <si>
    <t xml:space="preserve"> 缩合液沉降罐</t>
  </si>
  <si>
    <t>Φ1200×10×2</t>
  </si>
  <si>
    <t>容15辽AG2596（25）</t>
  </si>
  <si>
    <t>胡椒乙胺、氢气、氨气</t>
  </si>
  <si>
    <t>2026.12</t>
  </si>
  <si>
    <t>202-93</t>
  </si>
  <si>
    <t>容15辽AG2597（25）</t>
  </si>
  <si>
    <t>201分厂</t>
  </si>
  <si>
    <t>207-319</t>
  </si>
  <si>
    <t>发酵罐</t>
  </si>
  <si>
    <t>Φ400×5×0.112</t>
  </si>
  <si>
    <t>容17辽A44071（21）</t>
  </si>
  <si>
    <t>发酵液/饱和水蒸气</t>
  </si>
  <si>
    <t>207-320</t>
  </si>
  <si>
    <t>容17辽A44059（21）</t>
  </si>
  <si>
    <t>207-321</t>
  </si>
  <si>
    <t>容17辽A44074（21）</t>
  </si>
  <si>
    <t>207-322</t>
  </si>
  <si>
    <t>容17辽A44064（21）</t>
  </si>
  <si>
    <t>207-323</t>
  </si>
  <si>
    <t>容17辽A44068（21）</t>
  </si>
  <si>
    <t>207-324</t>
  </si>
  <si>
    <t>容17辽A44073（21）</t>
  </si>
  <si>
    <t>207-325</t>
  </si>
  <si>
    <t>容17辽A44072（21）</t>
  </si>
  <si>
    <t>207-326</t>
  </si>
  <si>
    <t>容17辽A44063（21）</t>
  </si>
  <si>
    <t>207-327</t>
  </si>
  <si>
    <t>容17辽A44065（21）</t>
  </si>
  <si>
    <t>207-328</t>
  </si>
  <si>
    <t>容17辽A44061（21）</t>
  </si>
  <si>
    <t>207-329</t>
  </si>
  <si>
    <t>容17辽A44058（21）</t>
  </si>
  <si>
    <t>207-330</t>
  </si>
  <si>
    <t>容17辽A44055（21）</t>
  </si>
  <si>
    <t>207-331</t>
  </si>
  <si>
    <t>容17辽A44054（21）</t>
  </si>
  <si>
    <t>207-332</t>
  </si>
  <si>
    <t>容17辽A44056（21）</t>
  </si>
  <si>
    <t>207-333</t>
  </si>
  <si>
    <t>容17辽A44053(21）</t>
  </si>
  <si>
    <t>工艺研究室</t>
  </si>
  <si>
    <t>工艺-1</t>
  </si>
  <si>
    <t>100升气罐</t>
  </si>
  <si>
    <t>Φ325×46×0.164</t>
  </si>
  <si>
    <t>容17辽AE1936（22）</t>
  </si>
  <si>
    <t>S31603</t>
  </si>
  <si>
    <t>工艺-2</t>
  </si>
  <si>
    <t>101升气罐</t>
  </si>
  <si>
    <t>容17辽AE1937（22）</t>
  </si>
  <si>
    <t>204分厂中试基地</t>
  </si>
  <si>
    <t>401-22</t>
  </si>
  <si>
    <t>700*10*0.42</t>
  </si>
  <si>
    <t>辽容2LRTXA003</t>
  </si>
  <si>
    <t>酸碱有机溶剂</t>
  </si>
  <si>
    <t>401-23</t>
  </si>
  <si>
    <t>辽容2LRTXA002</t>
  </si>
  <si>
    <t>401-41</t>
  </si>
  <si>
    <t>蒸汽分气缸</t>
  </si>
  <si>
    <t>550*10*0.55</t>
  </si>
  <si>
    <t>容17辽A19170（20)</t>
  </si>
  <si>
    <t>Q345-R</t>
  </si>
  <si>
    <t>401-42</t>
  </si>
  <si>
    <t>800*8*1.0</t>
  </si>
  <si>
    <t>容17辽A19233（20)</t>
  </si>
  <si>
    <t>合计</t>
  </si>
  <si>
    <t>/</t>
  </si>
  <si>
    <t>13P0593</t>
  </si>
  <si>
    <t>稀配罐</t>
  </si>
  <si>
    <t>0.28/0.82</t>
  </si>
  <si>
    <t>容17辽A1515(14)</t>
  </si>
  <si>
    <t>蒸汽、药液</t>
  </si>
  <si>
    <t>13P0012-2</t>
  </si>
  <si>
    <t>浓配罐</t>
  </si>
  <si>
    <t>0.685/0.2</t>
  </si>
  <si>
    <t>容17辽A1518（14）</t>
  </si>
  <si>
    <t>药液/蒸汽( 冷却水）</t>
  </si>
  <si>
    <t>脉动真空灭菌柜</t>
  </si>
  <si>
    <t>0.36/0.07</t>
  </si>
  <si>
    <t>容17辽A1527（14）</t>
  </si>
  <si>
    <t>蒸汽/蒸汽</t>
  </si>
  <si>
    <t>13P0013-2</t>
  </si>
  <si>
    <t>容17辽A1520（14）</t>
  </si>
  <si>
    <t>13P0013-1</t>
  </si>
  <si>
    <t>容17辽A1519（14）</t>
  </si>
  <si>
    <t>13P0012-1</t>
  </si>
  <si>
    <t>容17辽A1517（14）</t>
  </si>
  <si>
    <t>12P0800</t>
  </si>
  <si>
    <t>磁力搅拌浓配罐</t>
  </si>
  <si>
    <t>0.39/0.028</t>
  </si>
  <si>
    <t>容17辽A1516（14）</t>
  </si>
  <si>
    <t>R2013005</t>
  </si>
  <si>
    <t>清洗箱</t>
  </si>
  <si>
    <t>容17辽A1513（14）</t>
  </si>
  <si>
    <t>水、蒸汽</t>
  </si>
  <si>
    <t>R2013006</t>
  </si>
  <si>
    <t>容17辽A1514（14）</t>
  </si>
  <si>
    <t>107分厂</t>
  </si>
  <si>
    <t>R2020083</t>
  </si>
  <si>
    <t>1300*8*1.63</t>
  </si>
  <si>
    <t>容10辽A28867(20)</t>
  </si>
  <si>
    <t>饱和蒸汽</t>
  </si>
  <si>
    <t>102分厂</t>
  </si>
  <si>
    <t>2003060M0301</t>
  </si>
  <si>
    <t>10m3水浴灭菌柜</t>
  </si>
  <si>
    <t>1650*8*10</t>
  </si>
  <si>
    <t>容10辽A28866(20)</t>
  </si>
  <si>
    <t>101分厂</t>
  </si>
  <si>
    <t>G20-28</t>
  </si>
  <si>
    <t>分汽缸</t>
  </si>
  <si>
    <t>377*8*0.21</t>
  </si>
  <si>
    <t>容10辽A28870(20)</t>
  </si>
  <si>
    <t>G20-30</t>
  </si>
  <si>
    <t>325*7*0.18</t>
  </si>
  <si>
    <t>容10辽A28868(20)</t>
  </si>
  <si>
    <t>103分厂</t>
  </si>
  <si>
    <t>G20-27</t>
  </si>
  <si>
    <t>377*8*0.19</t>
  </si>
  <si>
    <t>容10辽A28860(20)</t>
  </si>
  <si>
    <t>G20-31</t>
  </si>
  <si>
    <t>325*7*0.16</t>
  </si>
  <si>
    <t>容10辽A28861(20)</t>
  </si>
  <si>
    <t>G20-29</t>
  </si>
  <si>
    <t>426*8*0.28</t>
  </si>
  <si>
    <t>容10辽A28869(20)</t>
  </si>
  <si>
    <t>R2020-03291</t>
  </si>
  <si>
    <t>储气 罐</t>
  </si>
  <si>
    <t>1000*4*2</t>
  </si>
  <si>
    <t>容17辽A34076(20)</t>
  </si>
  <si>
    <t>R2020-03292</t>
  </si>
  <si>
    <t>容17辽A34075(20)</t>
  </si>
  <si>
    <t>17038</t>
  </si>
  <si>
    <t>3.6M3单缸灭菌器</t>
  </si>
  <si>
    <t>1000*6*3.6</t>
  </si>
  <si>
    <t>容17辽A38120(21)</t>
  </si>
  <si>
    <t>制剂检验中心</t>
  </si>
  <si>
    <t>150G200011</t>
  </si>
  <si>
    <t>灭菌器腔体</t>
  </si>
  <si>
    <t>500*3*0.17</t>
  </si>
  <si>
    <t>容17辽A37543(21)</t>
  </si>
  <si>
    <t>150G200017</t>
  </si>
  <si>
    <t>容17辽A37542(21)</t>
  </si>
  <si>
    <t>104分厂</t>
  </si>
  <si>
    <t>T22050</t>
  </si>
  <si>
    <t>5000L注射用水储罐</t>
  </si>
  <si>
    <t>1900*8*5.608</t>
  </si>
  <si>
    <t>容17辽AE2215(23)</t>
  </si>
  <si>
    <t>注射水</t>
  </si>
  <si>
    <t>2026.10</t>
  </si>
  <si>
    <t>T22049</t>
  </si>
  <si>
    <t>容17辽AE2216(23)</t>
  </si>
  <si>
    <t>T22048</t>
  </si>
  <si>
    <t>6000L注射用水储罐</t>
  </si>
  <si>
    <t>2100*8*6.891</t>
  </si>
  <si>
    <t>容17辽AE2217(23)</t>
  </si>
  <si>
    <t>0.28m3手动双门灭菌器</t>
  </si>
  <si>
    <t>500*6*0.28</t>
  </si>
  <si>
    <t>容17辽AG0563(24)</t>
  </si>
  <si>
    <t>含6%增值税合计</t>
  </si>
  <si>
    <t>东瑞</t>
  </si>
  <si>
    <t>2013-41</t>
  </si>
  <si>
    <t>强制循环再沸器</t>
  </si>
  <si>
    <t>0.4m³</t>
  </si>
  <si>
    <t>容15辽A0235（14）</t>
  </si>
  <si>
    <t>壳程
蒸汽
管程
物料</t>
  </si>
  <si>
    <t>2026.06.30</t>
  </si>
  <si>
    <t>2013-37</t>
  </si>
  <si>
    <t>加压甲醇回流罐</t>
  </si>
  <si>
    <t>3.9m³</t>
  </si>
  <si>
    <t>容16辽A0200（14）</t>
  </si>
  <si>
    <t>甲醇、水</t>
  </si>
  <si>
    <t>2013-36</t>
  </si>
  <si>
    <t>低压甲醇塔回流罐</t>
  </si>
  <si>
    <t>2.2m³</t>
  </si>
  <si>
    <t>容16辽A0197（14）</t>
  </si>
  <si>
    <t>闭式搅拌容器</t>
  </si>
  <si>
    <t>10m³</t>
  </si>
  <si>
    <t>容17辽A36365(20)</t>
  </si>
  <si>
    <t>（壳程/夹套）聚合物/蒸汽</t>
  </si>
  <si>
    <t>2026.07.30</t>
  </si>
  <si>
    <t>溴素储罐</t>
  </si>
  <si>
    <t>0.2m³</t>
  </si>
  <si>
    <t>容17辽A36364(20)</t>
  </si>
  <si>
    <t>壳程/溴素</t>
  </si>
  <si>
    <t>2020-001</t>
  </si>
  <si>
    <t>搪玻璃反应釜</t>
  </si>
  <si>
    <t>8m³</t>
  </si>
  <si>
    <t>容17辽A36363(20)</t>
  </si>
  <si>
    <t>（筒内/夹套）</t>
  </si>
  <si>
    <t>SY23-R76</t>
  </si>
  <si>
    <t>吸附塔</t>
  </si>
  <si>
    <t>0.195m³</t>
  </si>
  <si>
    <t>容17辽AE3739(23)</t>
  </si>
  <si>
    <t>SY23-R77</t>
  </si>
  <si>
    <t>容17辽AE3740(23)</t>
  </si>
  <si>
    <t>R2023-04235</t>
  </si>
  <si>
    <t>2m³</t>
  </si>
  <si>
    <t>容17辽AE4562(23)</t>
  </si>
  <si>
    <t>2026.06.06</t>
  </si>
  <si>
    <t>2300025</t>
  </si>
  <si>
    <t>浓缩罐</t>
  </si>
  <si>
    <t>1.5m³</t>
  </si>
  <si>
    <t>容17辽AE4559(23)</t>
  </si>
  <si>
    <t>有机溶剂</t>
  </si>
  <si>
    <t>2026.08.22</t>
  </si>
  <si>
    <t>2300024</t>
  </si>
  <si>
    <t>容17辽AE4563(23)</t>
  </si>
  <si>
    <t>2300021</t>
  </si>
  <si>
    <t>溴素暂存罐</t>
  </si>
  <si>
    <t>0.3m³</t>
  </si>
  <si>
    <t>容15辽AE4561(23)</t>
  </si>
  <si>
    <t>溴素</t>
  </si>
  <si>
    <t>2300023</t>
  </si>
  <si>
    <t>乙酯蒸馏罐</t>
  </si>
  <si>
    <t>2.0m³</t>
  </si>
  <si>
    <t>容15辽AE4560(23)</t>
  </si>
  <si>
    <t>乙酯</t>
  </si>
  <si>
    <t>2300022</t>
  </si>
  <si>
    <t>容15辽AE4564(23)</t>
  </si>
  <si>
    <t>18TR-32</t>
  </si>
  <si>
    <t>3000L烯胺反应釜</t>
  </si>
  <si>
    <t>3.38m³</t>
  </si>
  <si>
    <t>容17辽A36362(20)</t>
  </si>
  <si>
    <t>（壳程/夹套）有无机酸/蒸汽</t>
  </si>
  <si>
    <t>2026.05.04</t>
  </si>
  <si>
    <t>B19-16</t>
  </si>
  <si>
    <t>无水甲醇冷冻计量罐</t>
  </si>
  <si>
    <t>0.62m³</t>
  </si>
  <si>
    <t>容15辽A50718(21)</t>
  </si>
  <si>
    <t>（壳程/夹套）无水甲醇/盐水</t>
  </si>
  <si>
    <t>G19-13</t>
  </si>
  <si>
    <t>钠盐母液蒸馏接收罐</t>
  </si>
  <si>
    <t>4.0m³</t>
  </si>
  <si>
    <t>容17辽A50718(21)</t>
  </si>
  <si>
    <t>（壳程/夹套）甲酸甲酯、甲醇/水</t>
  </si>
  <si>
    <t>18TR-33</t>
  </si>
  <si>
    <t>3000L邻氯苯胺萃取罐</t>
  </si>
  <si>
    <t>容17辽A50719(21)</t>
  </si>
  <si>
    <t>壳程/盐酸、邻氯苯胺、钠盐</t>
  </si>
  <si>
    <t>18TR-34</t>
  </si>
  <si>
    <t>2000L盐酸乙脒游离反应罐</t>
  </si>
  <si>
    <t>1.82m³</t>
  </si>
  <si>
    <t>容17辽A50721(21)</t>
  </si>
  <si>
    <t>（壳程/夹套）盐酸乙脒/水</t>
  </si>
  <si>
    <t>G19-5</t>
  </si>
  <si>
    <t>高压釜安全罐</t>
  </si>
  <si>
    <t>5.5m³</t>
  </si>
  <si>
    <t>容15辽A02064(19)</t>
  </si>
  <si>
    <t>甲酸甲酯</t>
  </si>
  <si>
    <t>G19-12</t>
  </si>
  <si>
    <t>钠盐加料反应釜</t>
  </si>
  <si>
    <t>4.1m³</t>
  </si>
  <si>
    <t>容15辽A02063（19）</t>
  </si>
  <si>
    <t>甲酸甲酯/氨基丙腈</t>
  </si>
  <si>
    <t>Z1903003</t>
  </si>
  <si>
    <t>塔釜</t>
  </si>
  <si>
    <t>容17辽A50720（21）</t>
  </si>
  <si>
    <t>甲酸甲酯/甲醇/水</t>
  </si>
  <si>
    <t>B19-13</t>
  </si>
  <si>
    <t>钠盐母液蒸馏罐</t>
  </si>
  <si>
    <t>3.78m³</t>
  </si>
  <si>
    <t>容15辽A02062(19)</t>
  </si>
  <si>
    <t>钠盐母液/甲醇/甲酸甲酯</t>
  </si>
  <si>
    <t>B19-15</t>
  </si>
  <si>
    <t>邻氯苯胺接收罐</t>
  </si>
  <si>
    <t>0.7m³</t>
  </si>
  <si>
    <t>容15辽A02061(19)</t>
  </si>
  <si>
    <t>邻氯苯胺</t>
  </si>
  <si>
    <t>B19-17</t>
  </si>
  <si>
    <t>甲酰嘧啶合成反应罐</t>
  </si>
  <si>
    <t>2.5m³</t>
  </si>
  <si>
    <t>容15辽A02060(19)</t>
  </si>
  <si>
    <t>盐酸乙脒/甲醇/甲醇钠/甲酰嘧啶</t>
  </si>
  <si>
    <t>B19-18</t>
  </si>
  <si>
    <t>甲酰嘧啶母液蒸馏罐</t>
  </si>
  <si>
    <t>容15辽A02059(19)</t>
  </si>
  <si>
    <t>甲醇/邻氯苯胺/水蒸气</t>
  </si>
  <si>
    <t>3000L反应釜</t>
  </si>
  <si>
    <t>3.6m³</t>
  </si>
  <si>
    <t>容15辽A02058(19)</t>
  </si>
  <si>
    <t>压力管道台账</t>
  </si>
  <si>
    <t>管道名称</t>
  </si>
  <si>
    <t>管道编号</t>
  </si>
  <si>
    <t>管道起止点</t>
  </si>
  <si>
    <t>管道起点</t>
  </si>
  <si>
    <t>管道止点</t>
  </si>
  <si>
    <t>长度（米）</t>
  </si>
  <si>
    <t>操作条件</t>
  </si>
  <si>
    <t>压力</t>
  </si>
  <si>
    <t>介质</t>
  </si>
  <si>
    <t>主体材质</t>
  </si>
  <si>
    <t>管道级别</t>
  </si>
  <si>
    <t>注册编号</t>
  </si>
  <si>
    <t>检验报告编号</t>
  </si>
  <si>
    <t>1011A厂房压缩空气管道</t>
  </si>
  <si>
    <t>F11112A01</t>
  </si>
  <si>
    <t>F11112A01至F11112A</t>
  </si>
  <si>
    <t>过滤器前管道</t>
  </si>
  <si>
    <t>常温</t>
  </si>
  <si>
    <t>GC3</t>
  </si>
  <si>
    <t>83102101062023120054</t>
  </si>
  <si>
    <t>YGA2019-410-0023</t>
  </si>
  <si>
    <t>F11112B01</t>
  </si>
  <si>
    <t>F11112B01至F11112B</t>
  </si>
  <si>
    <t>F11112C01</t>
  </si>
  <si>
    <t>F11112C01至F11112C</t>
  </si>
  <si>
    <t>F11112D01</t>
  </si>
  <si>
    <t>F11112D01至F11112D</t>
  </si>
  <si>
    <t>F11112E01</t>
  </si>
  <si>
    <t>F11112E01至F11112E</t>
  </si>
  <si>
    <t>F11112F01</t>
  </si>
  <si>
    <t>F11112F01至F11112F</t>
  </si>
  <si>
    <t>F11112G01</t>
  </si>
  <si>
    <t>F¹1112G01至F11112G</t>
  </si>
  <si>
    <t>F11112H01</t>
  </si>
  <si>
    <t>F11112H01至F11112H</t>
  </si>
  <si>
    <t>F11112I01</t>
  </si>
  <si>
    <t>F11112I01至F11112I</t>
  </si>
  <si>
    <t>F11112J01</t>
  </si>
  <si>
    <t>F11112J01至F11112J</t>
  </si>
  <si>
    <t>F11112K01</t>
  </si>
  <si>
    <t>F11112K01至F11112K</t>
  </si>
  <si>
    <t>F11122A01</t>
  </si>
  <si>
    <t>F11122A01至F11122A</t>
  </si>
  <si>
    <t>F11122B01</t>
  </si>
  <si>
    <t>F11122B01至F11122B</t>
  </si>
  <si>
    <t>F11122C01</t>
  </si>
  <si>
    <t>F11122C01至F11122C</t>
  </si>
  <si>
    <t>F11122D01</t>
  </si>
  <si>
    <t>F11122D01至F11122D</t>
  </si>
  <si>
    <t>F11122E01</t>
  </si>
  <si>
    <t>F11122E01至F11122E</t>
  </si>
  <si>
    <t>F11122F01</t>
  </si>
  <si>
    <t>F11122F01至F11122F</t>
  </si>
  <si>
    <t>F11122G01</t>
  </si>
  <si>
    <t>F11122G01至F11122G</t>
  </si>
  <si>
    <t>F11122H01</t>
  </si>
  <si>
    <t>F11122H01至F11122H</t>
  </si>
  <si>
    <t>F11122I01</t>
  </si>
  <si>
    <t>F11122I01至F11122I</t>
  </si>
  <si>
    <t>F11122J01</t>
  </si>
  <si>
    <t>F11122J01至F11122J</t>
  </si>
  <si>
    <t>F11122K01</t>
  </si>
  <si>
    <t>F11122K01至F11122K</t>
  </si>
  <si>
    <t>F11122L01</t>
  </si>
  <si>
    <t>F11122L01至F11122L</t>
  </si>
  <si>
    <t>F11122M01</t>
  </si>
  <si>
    <t>F11122M01至F11122M</t>
  </si>
  <si>
    <t>1017A公辅中心压缩空气</t>
  </si>
  <si>
    <t>83102101062024010007</t>
  </si>
  <si>
    <t>YGA2019-410-0112</t>
  </si>
  <si>
    <t>0345301A</t>
  </si>
  <si>
    <t>F03453至V03460</t>
  </si>
  <si>
    <t>GC2</t>
  </si>
  <si>
    <t>83102101062024010002</t>
  </si>
  <si>
    <t>YGA2019-410-0113</t>
  </si>
  <si>
    <t>0345301B</t>
  </si>
  <si>
    <t>0345301C</t>
  </si>
  <si>
    <t>0346002A</t>
  </si>
  <si>
    <t>V03460至PV03431</t>
  </si>
  <si>
    <t>0346002B</t>
  </si>
  <si>
    <t>0346002C</t>
  </si>
  <si>
    <t>V03460至室外空间</t>
  </si>
  <si>
    <t>物流储运中心</t>
  </si>
  <si>
    <t>1019配料中心转化碱</t>
  </si>
  <si>
    <t>R05301A08</t>
  </si>
  <si>
    <t>P05302AB至R05301A</t>
  </si>
  <si>
    <t>一楼转化碱泵</t>
  </si>
  <si>
    <t>溶解罐</t>
  </si>
  <si>
    <t>转化碱</t>
  </si>
  <si>
    <t>83102101062024010006</t>
  </si>
  <si>
    <t>YGA2019-410-0046</t>
  </si>
  <si>
    <t>R05301B08</t>
  </si>
  <si>
    <t>P05302AB至R05301B</t>
  </si>
  <si>
    <t>P05302A02</t>
  </si>
  <si>
    <t>P05302AB至转化岗位碱罐</t>
  </si>
  <si>
    <t>化岗位碱罐</t>
  </si>
  <si>
    <t>P05302A05</t>
  </si>
  <si>
    <t>P05302AB至R05301AB</t>
  </si>
  <si>
    <t>1019配料中心液碱</t>
  </si>
  <si>
    <t>P05506A02</t>
  </si>
  <si>
    <t>P05506A至V05505AB</t>
  </si>
  <si>
    <t>液碱卸车泵</t>
  </si>
  <si>
    <t>液碱储罐</t>
  </si>
  <si>
    <t>液碱</t>
  </si>
  <si>
    <t>3102101062024010005</t>
  </si>
  <si>
    <t>YGA2019-410-0049</t>
  </si>
  <si>
    <t>P05506B02</t>
  </si>
  <si>
    <t>P05507A03</t>
  </si>
  <si>
    <t>P05507AB至M05103</t>
  </si>
  <si>
    <t>液碱打料泵</t>
  </si>
  <si>
    <t>氢氧化钠储罐</t>
  </si>
  <si>
    <t>P05507A04</t>
  </si>
  <si>
    <t>P05507AB至去提取车间</t>
  </si>
  <si>
    <t>P05507A05</t>
  </si>
  <si>
    <t>P05507AB至转化车间</t>
  </si>
  <si>
    <t>P05507A06</t>
  </si>
  <si>
    <t>P05507AB至去装成配管</t>
  </si>
  <si>
    <t>P05507B02</t>
  </si>
  <si>
    <t>P05507B至P05507A06</t>
  </si>
  <si>
    <t>1011B厂房过热蒸汽</t>
  </si>
  <si>
    <t>LS7-150-211-MIB-H</t>
  </si>
  <si>
    <t>蒸汽干线-减温减压装置</t>
  </si>
  <si>
    <t>蒸汽干线</t>
  </si>
  <si>
    <t>减温减压装置</t>
  </si>
  <si>
    <t>83102101062023120056</t>
  </si>
  <si>
    <t>YGA2019-410-0026</t>
  </si>
  <si>
    <t>1011B厂房饱和蒸汽</t>
  </si>
  <si>
    <t>LS3-100-212-M1B-H</t>
  </si>
  <si>
    <t>蒸汽分汽缸-二层各用汽点</t>
  </si>
  <si>
    <t>83102101062024010008</t>
  </si>
  <si>
    <t>YGA2019-410-0027</t>
  </si>
  <si>
    <t>LS3-150-213-M1B-H</t>
  </si>
  <si>
    <t>蒸汽分汽缸-三层各用汽点</t>
  </si>
  <si>
    <t>LS3-150-214-M1B-H</t>
  </si>
  <si>
    <t>蒸汽分汽缸-四层各用汽点</t>
  </si>
  <si>
    <t>LS-65-E21603A03-H</t>
  </si>
  <si>
    <t>LS3-150-214-M1B至E21603A换热</t>
  </si>
  <si>
    <t>母浓加热器</t>
  </si>
  <si>
    <t>LS-65-E21603B03-H</t>
  </si>
  <si>
    <t>LS3-150-214-M1B至E21603B换热</t>
  </si>
  <si>
    <t>E21603C03</t>
  </si>
  <si>
    <t>LS3-150-214-M1B至E21603C换热</t>
  </si>
  <si>
    <t>X2111412</t>
  </si>
  <si>
    <t>LS3-150-214-M1B至X21114超滤</t>
  </si>
  <si>
    <t>X21114超滤</t>
  </si>
  <si>
    <t>X2130302</t>
  </si>
  <si>
    <t>LS3-150-214-M1B至X21303超滤</t>
  </si>
  <si>
    <t>X21303超滤</t>
  </si>
  <si>
    <t>X21403A03</t>
  </si>
  <si>
    <t>LS3-150-213-M1B至X21403A浓缩</t>
  </si>
  <si>
    <t>一浓16.5MVR</t>
  </si>
  <si>
    <t>X21403B03</t>
  </si>
  <si>
    <t>LS3-150-213-M1B至X21403B浓缩</t>
  </si>
  <si>
    <t>X21501A08</t>
  </si>
  <si>
    <t>LS3-150-213-M1B至X21501A浓缩</t>
  </si>
  <si>
    <t>二浓</t>
  </si>
  <si>
    <t>X21501B08</t>
  </si>
  <si>
    <t>LS3-150-213-M1B至X21501B浓缩</t>
  </si>
  <si>
    <t>1011C厂房饱和蒸汽</t>
  </si>
  <si>
    <t>250-311至E31101</t>
  </si>
  <si>
    <t>83102101062024010004</t>
  </si>
  <si>
    <t>YGA2019-410-0060</t>
  </si>
  <si>
    <t>R31102A-06</t>
  </si>
  <si>
    <t>200-311至R31102A</t>
  </si>
  <si>
    <t>管线</t>
  </si>
  <si>
    <t>R31102B酯化罐</t>
  </si>
  <si>
    <t>R31102B-06</t>
  </si>
  <si>
    <t>200-311至R31102B</t>
  </si>
  <si>
    <t>R31102C-06</t>
  </si>
  <si>
    <t>200-311至R31102C</t>
  </si>
  <si>
    <t>R31102D-06</t>
  </si>
  <si>
    <t>200-311至R31102D</t>
  </si>
  <si>
    <t>R31102E-06</t>
  </si>
  <si>
    <t>200-311至R31102E</t>
  </si>
  <si>
    <t>R31102F-06</t>
  </si>
  <si>
    <t>200-311至R31102F</t>
  </si>
  <si>
    <t>R31102H-06</t>
  </si>
  <si>
    <t>200-311至R31102H</t>
  </si>
  <si>
    <t>300-311</t>
  </si>
  <si>
    <t>X31418至X31419</t>
  </si>
  <si>
    <t>X31418减温减压</t>
  </si>
  <si>
    <t>X31419分汽缸</t>
  </si>
  <si>
    <t>250-311</t>
  </si>
  <si>
    <t>X31419至R31102A</t>
  </si>
  <si>
    <t>200-312</t>
  </si>
  <si>
    <t>X31419至150-3122</t>
  </si>
  <si>
    <t>蒸汽管线</t>
  </si>
  <si>
    <t>50-3111</t>
  </si>
  <si>
    <t>250-311至E31319-02</t>
  </si>
  <si>
    <t>E31319-02稀硫酸加热器</t>
  </si>
  <si>
    <t>150-3121</t>
  </si>
  <si>
    <t>200-312至T31送风机</t>
  </si>
  <si>
    <t>甲醇尾气塔</t>
  </si>
  <si>
    <t>150-3122</t>
  </si>
  <si>
    <t>200-312至T21送风机</t>
  </si>
  <si>
    <t>1011C厂房过热蒸汽</t>
  </si>
  <si>
    <t>S7-250-31</t>
  </si>
  <si>
    <t>外管至X31418</t>
  </si>
  <si>
    <t>过热蒸汽</t>
  </si>
  <si>
    <t>83102101062023120057</t>
  </si>
  <si>
    <t>YGA2019-410-0062</t>
  </si>
  <si>
    <t>1011C厂房回收甲醇</t>
  </si>
  <si>
    <t>V31118-05</t>
  </si>
  <si>
    <t>外管至V31118</t>
  </si>
  <si>
    <t>回收甲醇</t>
  </si>
  <si>
    <t>83102101062024010015</t>
  </si>
  <si>
    <t>YGA2019-410-0063</t>
  </si>
  <si>
    <t>P31119A-01</t>
  </si>
  <si>
    <t>P31119A至P31119AB-01</t>
  </si>
  <si>
    <t>P31119A甲醇输送泵</t>
  </si>
  <si>
    <t>出口管线</t>
  </si>
  <si>
    <t>P31119B-01</t>
  </si>
  <si>
    <t>P31119B至P31119AB-01</t>
  </si>
  <si>
    <t>P31119B甲醇输送泵</t>
  </si>
  <si>
    <t>P31119AB-01</t>
  </si>
  <si>
    <t>P31119A-01至P31116A-03</t>
  </si>
  <si>
    <t>P31119A甲醇输送泵管线</t>
  </si>
  <si>
    <t>P31119AB-02</t>
  </si>
  <si>
    <t>P31119AB-01至P31120A-02</t>
  </si>
  <si>
    <t>P31119AB-03</t>
  </si>
  <si>
    <t>P31119AB-01至P31120A-11</t>
  </si>
  <si>
    <t>1011C厂房甲醇</t>
  </si>
  <si>
    <t>R31116A-03</t>
  </si>
  <si>
    <t>P31119AB至R31116A</t>
  </si>
  <si>
    <t>碳酸氢钠溶液缓冲罐</t>
  </si>
  <si>
    <t>甲醇</t>
  </si>
  <si>
    <t>83102101062024010010</t>
  </si>
  <si>
    <t>YGA2019-410-0065</t>
  </si>
  <si>
    <t>R31116B-03</t>
  </si>
  <si>
    <t>P31119AB至P31116B</t>
  </si>
  <si>
    <t>P31120A甲醇输送泵</t>
  </si>
  <si>
    <t>R31116C-03</t>
  </si>
  <si>
    <t>P31119AB至P31116C</t>
  </si>
  <si>
    <t>P31121A甲醇输送泵</t>
  </si>
  <si>
    <t>R31116D-03</t>
  </si>
  <si>
    <t>P31119AB至P31116D</t>
  </si>
  <si>
    <t>P31122A甲醇输送泵</t>
  </si>
  <si>
    <t>R31116E-03</t>
  </si>
  <si>
    <t>P31119AB至P31116E</t>
  </si>
  <si>
    <t>P31123A甲醇输送泵</t>
  </si>
  <si>
    <t>R31116F-03</t>
  </si>
  <si>
    <t>P31119AB至P31116F</t>
  </si>
  <si>
    <t>P31124A甲醇输送泵</t>
  </si>
  <si>
    <t>R31116G-03</t>
  </si>
  <si>
    <t>P31119AB至P31116G</t>
  </si>
  <si>
    <t>P31125A甲醇输送泵</t>
  </si>
  <si>
    <t>R31116H-03</t>
  </si>
  <si>
    <t>P31119AB至P31116H</t>
  </si>
  <si>
    <t>P31126A甲醇输送泵</t>
  </si>
  <si>
    <t>R31102A-03</t>
  </si>
  <si>
    <t>P31119AB-03至P31102A</t>
  </si>
  <si>
    <t>古龙酸反应罐</t>
  </si>
  <si>
    <t>R31102A-11</t>
  </si>
  <si>
    <t>P31127A甲醇输送泵</t>
  </si>
  <si>
    <t>R31102A-16</t>
  </si>
  <si>
    <t>E31112-04至R31102H-11</t>
  </si>
  <si>
    <t>VC-Na溶液二级强冷器</t>
  </si>
  <si>
    <t>R31102B-03</t>
  </si>
  <si>
    <t>P31119AB-03至P31102B</t>
  </si>
  <si>
    <t>R31102B-11</t>
  </si>
  <si>
    <t>R31102B-16</t>
  </si>
  <si>
    <t>E31112-04至R31102B-11</t>
  </si>
  <si>
    <t>R31102C-03</t>
  </si>
  <si>
    <t>P31119AB-03至P31102C</t>
  </si>
  <si>
    <t>R31102C-11</t>
  </si>
  <si>
    <t>R31102C-16</t>
  </si>
  <si>
    <t>E31112-04至R31102C-11</t>
  </si>
  <si>
    <t>R31102D-03</t>
  </si>
  <si>
    <t>P31119AB-03至P31102D</t>
  </si>
  <si>
    <t>R31102D-11</t>
  </si>
  <si>
    <t>R31102D-16</t>
  </si>
  <si>
    <t>E31112-04至R31102D-11</t>
  </si>
  <si>
    <t>R31102E-03</t>
  </si>
  <si>
    <t>P31119AB-03至P31102E</t>
  </si>
  <si>
    <t>R31102E-11</t>
  </si>
  <si>
    <t>R31102E-16</t>
  </si>
  <si>
    <t>E31112-04至R31102E-11</t>
  </si>
  <si>
    <t>R31102F-03</t>
  </si>
  <si>
    <t>P31119AB-03至P31102F</t>
  </si>
  <si>
    <t>R31102F-11</t>
  </si>
  <si>
    <t>R31102F-16</t>
  </si>
  <si>
    <t>E31112-04至R31102F-11</t>
  </si>
  <si>
    <t>R31102G-03</t>
  </si>
  <si>
    <t>P31119AB-03至P31102G</t>
  </si>
  <si>
    <t>R31102G-11</t>
  </si>
  <si>
    <t>R31102G-16</t>
  </si>
  <si>
    <t>E31112-04至R31102G-11</t>
  </si>
  <si>
    <t>R31102H-03</t>
  </si>
  <si>
    <t>P31119AB-03至P31102H</t>
  </si>
  <si>
    <t>R31102H-11</t>
  </si>
  <si>
    <t>R31102A-02</t>
  </si>
  <si>
    <t>P31119AB-02至R21120A</t>
  </si>
  <si>
    <t>无</t>
  </si>
  <si>
    <t>R31102B-02</t>
  </si>
  <si>
    <t>P31119AB-02至R21120B</t>
  </si>
  <si>
    <t>R31102C-02</t>
  </si>
  <si>
    <t>P31119AB-02至R21120C</t>
  </si>
  <si>
    <t>R31102D-02</t>
  </si>
  <si>
    <t>P31119AB-02至R21120D</t>
  </si>
  <si>
    <t>R31102E-02</t>
  </si>
  <si>
    <t>P31119AB-02至R21120E</t>
  </si>
  <si>
    <t>R31102F-02</t>
  </si>
  <si>
    <t>P31119AB-02至R21120F</t>
  </si>
  <si>
    <t>R31102G-02</t>
  </si>
  <si>
    <t>P31119AB-02至R21120G</t>
  </si>
  <si>
    <t>R31102H-02</t>
  </si>
  <si>
    <t>P31119AB-02至R21120H</t>
  </si>
  <si>
    <t>R31102I-02</t>
  </si>
  <si>
    <t>R31102J-02</t>
  </si>
  <si>
    <t>R31102K-02</t>
  </si>
  <si>
    <t>R31102L-02</t>
  </si>
  <si>
    <t>R31102M-02</t>
  </si>
  <si>
    <t>R31102N-02</t>
  </si>
  <si>
    <t>1011d厂d区过热蒸汽</t>
  </si>
  <si>
    <t>150-4d101</t>
  </si>
  <si>
    <t>蒸汽外管网至SPCV61</t>
  </si>
  <si>
    <t>蒸汽减温减压装置</t>
  </si>
  <si>
    <t>过饱和蒸汽</t>
  </si>
  <si>
    <t>83102101062023120053</t>
  </si>
  <si>
    <t>YGA2019-410-0142</t>
  </si>
  <si>
    <t>1013厂房饱和蒸汽</t>
  </si>
  <si>
    <t>V7173B01</t>
  </si>
  <si>
    <t>高压蒸汽分气缸至LS3-150-R712010</t>
  </si>
  <si>
    <t>高压蒸汽分气缸</t>
  </si>
  <si>
    <t>83102101062024010009</t>
  </si>
  <si>
    <t>YGA2019-410-0132</t>
  </si>
  <si>
    <t>V7173B02</t>
  </si>
  <si>
    <t>高压蒸汽分气缸至空调机组送风机</t>
  </si>
  <si>
    <t>V7173B03</t>
  </si>
  <si>
    <t>高压蒸汽分气缸至R71641ABC</t>
  </si>
  <si>
    <t>单磷酸酯反应罐</t>
  </si>
  <si>
    <t>R71641A03</t>
  </si>
  <si>
    <t>V71732B03至R71641A</t>
  </si>
  <si>
    <t>R71641B03</t>
  </si>
  <si>
    <t>V71732B03至R71641B</t>
  </si>
  <si>
    <t>R71641C03</t>
  </si>
  <si>
    <t>V71732B03至R71641C</t>
  </si>
  <si>
    <t>X7150102</t>
  </si>
  <si>
    <t>V71732B01至浓缩系统</t>
  </si>
  <si>
    <t>E7113501</t>
  </si>
  <si>
    <t>V71732B01至E711325A/B/C/D</t>
  </si>
  <si>
    <t>E71135A02</t>
  </si>
  <si>
    <t>E7113501至E71135A</t>
  </si>
  <si>
    <t>E71135B02</t>
  </si>
  <si>
    <t>E7113501至E71135B</t>
  </si>
  <si>
    <t>E71135C02</t>
  </si>
  <si>
    <t>E7113501至E71135C</t>
  </si>
  <si>
    <t>E71135D02</t>
  </si>
  <si>
    <t>E7113501至E71135D</t>
  </si>
  <si>
    <t>R7120101</t>
  </si>
  <si>
    <t>V71732B01至R71201A/B/C/D</t>
  </si>
  <si>
    <t>R71201A08</t>
  </si>
  <si>
    <t>R7120101至R71201A</t>
  </si>
  <si>
    <t>R71201B08</t>
  </si>
  <si>
    <t>R7120101至R71201B</t>
  </si>
  <si>
    <t>R71201C08</t>
  </si>
  <si>
    <t>R7120101至R71201C</t>
  </si>
  <si>
    <t>R71201D08</t>
  </si>
  <si>
    <t>R7120101至R71201D</t>
  </si>
  <si>
    <t>R71201E08</t>
  </si>
  <si>
    <t>R7120101至R71201E</t>
  </si>
  <si>
    <t>SF3</t>
  </si>
  <si>
    <t>V71732B02至送风机组</t>
  </si>
  <si>
    <t>SF2</t>
  </si>
  <si>
    <t>SF1</t>
  </si>
  <si>
    <t>V7161102</t>
  </si>
  <si>
    <t>1020b厂房盐酸</t>
  </si>
  <si>
    <t>0121030A</t>
  </si>
  <si>
    <t>V01210AB-V01210IJ</t>
  </si>
  <si>
    <t>盐酸</t>
  </si>
  <si>
    <t>83102101062024010014</t>
  </si>
  <si>
    <t>YGA2019-410-0139</t>
  </si>
  <si>
    <t>01210A3</t>
  </si>
  <si>
    <t>0121030A-</t>
  </si>
  <si>
    <t>V01210A</t>
  </si>
  <si>
    <t>01210C3</t>
  </si>
  <si>
    <t>V01210C</t>
  </si>
  <si>
    <t>01210E3</t>
  </si>
  <si>
    <t>V01210E</t>
  </si>
  <si>
    <t>01210G3</t>
  </si>
  <si>
    <t>V01210G</t>
  </si>
  <si>
    <t>01210I3</t>
  </si>
  <si>
    <t>0121030A-V01210I</t>
  </si>
  <si>
    <t>0121030B</t>
  </si>
  <si>
    <t>V01210AB-</t>
  </si>
  <si>
    <t>V01210IJ</t>
  </si>
  <si>
    <t>01210B3</t>
  </si>
  <si>
    <t>V01210B</t>
  </si>
  <si>
    <t>01210D3</t>
  </si>
  <si>
    <t>V01210D</t>
  </si>
  <si>
    <t>01210F3</t>
  </si>
  <si>
    <t>0121030A-V01210F</t>
  </si>
  <si>
    <t>01210H3</t>
  </si>
  <si>
    <t>v01210IJ</t>
  </si>
  <si>
    <t>0121030A-V01210A</t>
  </si>
  <si>
    <t>01212A2</t>
  </si>
  <si>
    <t>01212B2</t>
  </si>
  <si>
    <t>V01210I</t>
  </si>
  <si>
    <t>01213A2</t>
  </si>
  <si>
    <t>P01213A-</t>
  </si>
  <si>
    <t>01213B2</t>
  </si>
  <si>
    <t>P01213B-</t>
  </si>
  <si>
    <t>01213AB-</t>
  </si>
  <si>
    <t>外管</t>
  </si>
  <si>
    <t>0121320-</t>
  </si>
  <si>
    <t>0121030AB</t>
  </si>
  <si>
    <t>01214A2</t>
  </si>
  <si>
    <t>01214A-</t>
  </si>
  <si>
    <t>01214B2</t>
  </si>
  <si>
    <t>01214B-</t>
  </si>
  <si>
    <t>01214C2</t>
  </si>
  <si>
    <t>01214C-</t>
  </si>
  <si>
    <t>01214D2</t>
  </si>
  <si>
    <t>01214D-</t>
  </si>
  <si>
    <t>1012厂房甲醇</t>
  </si>
  <si>
    <t>V6121301</t>
  </si>
  <si>
    <t>甲醇外管至V61213ab01</t>
  </si>
  <si>
    <t>甲醇外管</t>
  </si>
  <si>
    <t>甲醇罐</t>
  </si>
  <si>
    <t>83102101062024010016</t>
  </si>
  <si>
    <t>YGA2019-410-0121</t>
  </si>
  <si>
    <t>V61102ab06</t>
  </si>
  <si>
    <t>P61102ab至分配盘</t>
  </si>
  <si>
    <t>甲醇输送泵</t>
  </si>
  <si>
    <t>泵出口</t>
  </si>
  <si>
    <t>P61102ab01</t>
  </si>
  <si>
    <t>分配盘至R61142</t>
  </si>
  <si>
    <t>氢氧化钠溶解罐</t>
  </si>
  <si>
    <t>P61102ab05</t>
  </si>
  <si>
    <t>分配盘至X61328</t>
  </si>
  <si>
    <t>50%再生甲醇喷射混合器</t>
  </si>
  <si>
    <t>E61110ab05</t>
  </si>
  <si>
    <t>P61102ab01至R61110ab</t>
  </si>
  <si>
    <t>E6112001</t>
  </si>
  <si>
    <t>E61120至R61121a-d01</t>
  </si>
  <si>
    <t>VC-Na冷冻罐</t>
  </si>
  <si>
    <t>P6111601</t>
  </si>
  <si>
    <t>P1116至V61148</t>
  </si>
  <si>
    <t>稀甲醇罐输送泵</t>
  </si>
  <si>
    <t>稀甲醇收集罐</t>
  </si>
  <si>
    <t>P6112402</t>
  </si>
  <si>
    <t>P61124至R61121a</t>
  </si>
  <si>
    <t>VC-Na母液输送泵</t>
  </si>
  <si>
    <t>X6132801</t>
  </si>
  <si>
    <t>X61328至V61329</t>
  </si>
  <si>
    <t>50%甲醇配制罐</t>
  </si>
  <si>
    <t>P6133001</t>
  </si>
  <si>
    <t>P61330至E61331</t>
  </si>
  <si>
    <t>50%甲醇输送泵</t>
  </si>
  <si>
    <t>甲醇加热器</t>
  </si>
  <si>
    <t>P6133002</t>
  </si>
  <si>
    <t>P61330至V61329</t>
  </si>
  <si>
    <t>E613310202</t>
  </si>
  <si>
    <t>E61331至设备</t>
  </si>
  <si>
    <t>P61417ab01</t>
  </si>
  <si>
    <t>P61417ab至V61418ab</t>
  </si>
  <si>
    <t>成品甲醇炭柱</t>
  </si>
  <si>
    <t>V61418ab01</t>
  </si>
  <si>
    <t>V61418ab至F61419</t>
  </si>
  <si>
    <t>成品甲醇过滤器</t>
  </si>
  <si>
    <t>V61418ab03</t>
  </si>
  <si>
    <t>F61419至V61416ab</t>
  </si>
  <si>
    <t>F6141901</t>
  </si>
  <si>
    <t>V61418ab至X61423</t>
  </si>
  <si>
    <t>60%甲醇喷射混合器</t>
  </si>
  <si>
    <t>F6141902</t>
  </si>
  <si>
    <t>V61418ab至V61421</t>
  </si>
  <si>
    <t>甲醇洗涤罐</t>
  </si>
  <si>
    <t>F6142001</t>
  </si>
  <si>
    <t>P61422ab01至F61420</t>
  </si>
  <si>
    <t>成品甲醇检滤器</t>
  </si>
  <si>
    <t>F6142002至F61420</t>
  </si>
  <si>
    <t>F6142002</t>
  </si>
  <si>
    <t>F61420至C61411abcd</t>
  </si>
  <si>
    <t>离心机</t>
  </si>
  <si>
    <t>X6142302</t>
  </si>
  <si>
    <t>X61423至V61424a</t>
  </si>
  <si>
    <t>60%甲醇洗涤罐</t>
  </si>
  <si>
    <t>X6142303</t>
  </si>
  <si>
    <t>X61423至V61424b</t>
  </si>
  <si>
    <t>F6143501</t>
  </si>
  <si>
    <t>P61425ab01至F61435</t>
  </si>
  <si>
    <t>60%甲醇输送泵</t>
  </si>
  <si>
    <t>F6143502</t>
  </si>
  <si>
    <t>F61435至C61411abcd</t>
  </si>
  <si>
    <t>P6145201</t>
  </si>
  <si>
    <t>P61452至V61454</t>
  </si>
  <si>
    <t>稀甲醇倒料泵</t>
  </si>
  <si>
    <t>稀甲醇缓冲罐</t>
  </si>
  <si>
    <t>P6145202</t>
  </si>
  <si>
    <t>V61453ab03至P61452</t>
  </si>
  <si>
    <t>稀甲醇接收罐</t>
  </si>
  <si>
    <t>V6145203</t>
  </si>
  <si>
    <t>V61454至V61208ab</t>
  </si>
  <si>
    <t>VC-Na洗液进料罐</t>
  </si>
  <si>
    <t>1012厂房甲醇古龙酸液</t>
  </si>
  <si>
    <t>E6110903</t>
  </si>
  <si>
    <t>甲醇古龙酸外管至E61109</t>
  </si>
  <si>
    <t>古龙酸溶液预热器</t>
  </si>
  <si>
    <t>甲醇古龙酸液</t>
  </si>
  <si>
    <t>83102101062024010012</t>
  </si>
  <si>
    <t>YGA2019-410-0122</t>
  </si>
  <si>
    <t>E6110902</t>
  </si>
  <si>
    <t>E61109至R61110ab02</t>
  </si>
  <si>
    <t>R61103ab03</t>
  </si>
  <si>
    <t>E6110902至R61110ab</t>
  </si>
  <si>
    <t>P61117ab01</t>
  </si>
  <si>
    <t>P61117ab至E61119</t>
  </si>
  <si>
    <t>VC-Na溶液倒料泵</t>
  </si>
  <si>
    <t>甲醇料液</t>
  </si>
  <si>
    <t>83102101062023120063</t>
  </si>
  <si>
    <t>E6111901</t>
  </si>
  <si>
    <t>E61119至E61120</t>
  </si>
  <si>
    <t>R61121a-d01</t>
  </si>
  <si>
    <t>E6112001至R61121a-d</t>
  </si>
  <si>
    <t>R61121a-d09</t>
  </si>
  <si>
    <t>E6112402至R61121a-d</t>
  </si>
  <si>
    <t>P61132ab01</t>
  </si>
  <si>
    <t>P61132ab至C61122ab01</t>
  </si>
  <si>
    <t>离心机输送泵</t>
  </si>
  <si>
    <t>VC-Na离心机</t>
  </si>
  <si>
    <t>P6112601</t>
  </si>
  <si>
    <t>P61126至R61133</t>
  </si>
  <si>
    <t>VC-Na溶解罐</t>
  </si>
  <si>
    <t>P61134ab01</t>
  </si>
  <si>
    <t>P61134ab至F61127</t>
  </si>
  <si>
    <t>VC-Na溶液输送泵</t>
  </si>
  <si>
    <t>VC-Na溶液压滤器</t>
  </si>
  <si>
    <t>F6112702</t>
  </si>
  <si>
    <t>F61127至R61133</t>
  </si>
  <si>
    <t>F6112703</t>
  </si>
  <si>
    <t>F61127至F61128</t>
  </si>
  <si>
    <t>F6112801</t>
  </si>
  <si>
    <t>F61128至V61131AB01</t>
  </si>
  <si>
    <t>VC-Na溶液罐</t>
  </si>
  <si>
    <t>V61131ab01</t>
  </si>
  <si>
    <t>F6112801至V61131AB</t>
  </si>
  <si>
    <t>P6112401</t>
  </si>
  <si>
    <t>P61124至F61140</t>
  </si>
  <si>
    <t>F6114001</t>
  </si>
  <si>
    <t>F61140至1014厂房</t>
  </si>
  <si>
    <t>61302AB01</t>
  </si>
  <si>
    <t>P61302AB至E61303</t>
  </si>
  <si>
    <t>混合液输送泵</t>
  </si>
  <si>
    <t>混合液加热器</t>
  </si>
  <si>
    <t>E6130302</t>
  </si>
  <si>
    <t>E61303至V61304ABC</t>
  </si>
  <si>
    <t>粒状炭柱</t>
  </si>
  <si>
    <t>V61305AB01</t>
  </si>
  <si>
    <t>V61304ABC至V61305AB</t>
  </si>
  <si>
    <t>过滤液罐</t>
  </si>
  <si>
    <t>P6130601</t>
  </si>
  <si>
    <t>P61306至F61307</t>
  </si>
  <si>
    <t>滤液输送泵</t>
  </si>
  <si>
    <t>精VC-Na液一次过滤器</t>
  </si>
  <si>
    <t>P6130602</t>
  </si>
  <si>
    <t>P61306至P61203AB01</t>
  </si>
  <si>
    <t>VC-Na蒸馏液输送泵</t>
  </si>
  <si>
    <t>F6130701</t>
  </si>
  <si>
    <t>F61307至F61308</t>
  </si>
  <si>
    <t>精VC-Na液二次过滤器</t>
  </si>
  <si>
    <t>P61143AB01</t>
  </si>
  <si>
    <t>P61143AB至F61147</t>
  </si>
  <si>
    <t>P61143AB02</t>
  </si>
  <si>
    <t>P61143AB至R61142</t>
  </si>
  <si>
    <t>F6114701</t>
  </si>
  <si>
    <t>F61147至M61103AB01</t>
  </si>
  <si>
    <t>C6112601</t>
  </si>
  <si>
    <t>C61132AB01至C61122AB</t>
  </si>
  <si>
    <t>P61221AB</t>
  </si>
  <si>
    <t>V61220至P61248AB</t>
  </si>
  <si>
    <t>E61219</t>
  </si>
  <si>
    <t>E51219至T61222</t>
  </si>
  <si>
    <t>T61222</t>
  </si>
  <si>
    <t>T61222至T61222</t>
  </si>
  <si>
    <t>P61203AB01</t>
  </si>
  <si>
    <t>P61203AB至R61301AB</t>
  </si>
  <si>
    <t>P6121202</t>
  </si>
  <si>
    <t>P61212至V61211AB</t>
  </si>
  <si>
    <t>T61237</t>
  </si>
  <si>
    <t>T61237至P61240AB</t>
  </si>
  <si>
    <t>P61240AB</t>
  </si>
  <si>
    <t>P61240AB至E61239</t>
  </si>
  <si>
    <t>E61239</t>
  </si>
  <si>
    <t>E61239至T61237</t>
  </si>
  <si>
    <t>1012厂房料液</t>
  </si>
  <si>
    <t>R61301AB08</t>
  </si>
  <si>
    <t>P61413AB03-R61301AB</t>
  </si>
  <si>
    <t>83102101062024010011</t>
  </si>
  <si>
    <t>YGA2019-410-0125</t>
  </si>
  <si>
    <t>V61304ABC</t>
  </si>
  <si>
    <t>设备管-V61334</t>
  </si>
  <si>
    <t>R61401ABC</t>
  </si>
  <si>
    <t>F6133901-R61401ABC</t>
  </si>
  <si>
    <t>C61411A-D02</t>
  </si>
  <si>
    <t>F6142002-C61411ABCD</t>
  </si>
  <si>
    <t>C61411A-D07</t>
  </si>
  <si>
    <t>F6143502-C61411ABCD</t>
  </si>
  <si>
    <t>P61413AB01</t>
  </si>
  <si>
    <t>P61413AB-V61441</t>
  </si>
  <si>
    <t>P61413AB02</t>
  </si>
  <si>
    <t>P61413AB-R61401ABC</t>
  </si>
  <si>
    <t>P61413AB-R61301AB</t>
  </si>
  <si>
    <t>P6141501</t>
  </si>
  <si>
    <t>P61415-V61208</t>
  </si>
  <si>
    <t>1012厂房硫酸</t>
  </si>
  <si>
    <t>P6110602</t>
  </si>
  <si>
    <t>罐车-P61106</t>
  </si>
  <si>
    <t>硫酸</t>
  </si>
  <si>
    <t>83102101062024010013</t>
  </si>
  <si>
    <t>P6110601</t>
  </si>
  <si>
    <t>P61106-V61105</t>
  </si>
  <si>
    <t>P61106-M61108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</si>
</sst>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0">
    <font>
      <sz val="12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3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微软雅黑"/>
      <charset val="134"/>
    </font>
    <font>
      <sz val="14"/>
      <name val="微软雅黑"/>
      <charset val="134"/>
    </font>
    <font>
      <sz val="13"/>
      <color theme="1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name val="仿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7" borderId="12" applyNumberFormat="0" applyAlignment="0" applyProtection="0">
      <alignment vertical="center"/>
    </xf>
    <xf numFmtId="0" fontId="20" fillId="7" borderId="11" applyNumberFormat="0" applyAlignment="0" applyProtection="0">
      <alignment vertical="center"/>
    </xf>
    <xf numFmtId="0" fontId="21" fillId="8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0" applyNumberFormat="0" applyFill="0" applyBorder="0" applyAlignment="0" applyProtection="0"/>
  </cellStyleXfs>
  <cellXfs count="62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176" fontId="0" fillId="0" borderId="0" xfId="0" applyNumberFormat="1" applyFill="1" applyBorder="1" applyAlignment="1"/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11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/>
    </xf>
    <xf numFmtId="0" fontId="0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 shrinkToFit="1"/>
    </xf>
    <xf numFmtId="0" fontId="6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7" fillId="3" borderId="1" xfId="0" applyNumberFormat="1" applyFont="1" applyFill="1" applyBorder="1" applyAlignment="1">
      <alignment horizontal="center" vertical="center" wrapText="1" shrinkToFit="1"/>
    </xf>
    <xf numFmtId="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176" fontId="8" fillId="3" borderId="2" xfId="0" applyNumberFormat="1" applyFont="1" applyFill="1" applyBorder="1" applyAlignment="1">
      <alignment horizontal="center" vertical="center"/>
    </xf>
    <xf numFmtId="177" fontId="8" fillId="4" borderId="2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76" fontId="8" fillId="3" borderId="1" xfId="0" applyNumberFormat="1" applyFont="1" applyFill="1" applyBorder="1" applyAlignment="1">
      <alignment horizontal="center" vertical="center"/>
    </xf>
    <xf numFmtId="177" fontId="8" fillId="4" borderId="1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vertical="center"/>
    </xf>
    <xf numFmtId="176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76" fontId="8" fillId="0" borderId="5" xfId="0" applyNumberFormat="1" applyFont="1" applyFill="1" applyBorder="1" applyAlignment="1">
      <alignment horizontal="center" vertical="center"/>
    </xf>
    <xf numFmtId="176" fontId="8" fillId="0" borderId="4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3" xfId="50"/>
    <cellStyle name="fs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S136"/>
  <sheetViews>
    <sheetView tabSelected="1" zoomScale="85" zoomScaleNormal="85" workbookViewId="0">
      <pane xSplit="17" ySplit="4" topLeftCell="R107" activePane="bottomRight" state="frozen"/>
      <selection/>
      <selection pane="topRight"/>
      <selection pane="bottomLeft"/>
      <selection pane="bottomRight" activeCell="CV13" sqref="CV13"/>
    </sheetView>
  </sheetViews>
  <sheetFormatPr defaultColWidth="9" defaultRowHeight="15.6"/>
  <cols>
    <col min="1" max="2" width="8.85833333333333" style="23" customWidth="1"/>
    <col min="3" max="3" width="15.9083333333333" style="23" customWidth="1"/>
    <col min="4" max="4" width="16.375" style="23" customWidth="1"/>
    <col min="5" max="5" width="19.1166666666667" style="23" customWidth="1"/>
    <col min="6" max="6" width="9.375" style="23" customWidth="1"/>
    <col min="7" max="7" width="17.725" style="23" customWidth="1"/>
    <col min="8" max="8" width="9" style="23" hidden="1" customWidth="1"/>
    <col min="9" max="10" width="15.625" style="23" hidden="1" customWidth="1"/>
    <col min="11" max="11" width="17.125" style="23" hidden="1" customWidth="1"/>
    <col min="12" max="13" width="9" style="23" customWidth="1"/>
    <col min="14" max="14" width="16.125" style="23" customWidth="1"/>
    <col min="15" max="17" width="11.75" style="23" customWidth="1"/>
    <col min="18" max="24" width="9" style="23" hidden="1" customWidth="1"/>
    <col min="25" max="25" width="13.125" style="23" hidden="1" customWidth="1"/>
    <col min="26" max="27" width="13.7416666666667" style="23" hidden="1" customWidth="1"/>
    <col min="28" max="33" width="9" style="23" hidden="1" customWidth="1"/>
    <col min="34" max="35" width="10.7166666666667" style="23" hidden="1" customWidth="1"/>
    <col min="36" max="77" width="9" style="23" hidden="1" customWidth="1"/>
    <col min="78" max="78" width="9" style="24" hidden="1" customWidth="1"/>
    <col min="79" max="88" width="9" style="23" hidden="1" customWidth="1"/>
    <col min="89" max="89" width="20.45" style="23" hidden="1" customWidth="1"/>
    <col min="90" max="96" width="9" style="23" hidden="1" customWidth="1"/>
    <col min="97" max="97" width="9.125" style="23" hidden="1" customWidth="1"/>
    <col min="98" max="98" width="9" style="23"/>
    <col min="99" max="99" width="12.625" style="23"/>
    <col min="100" max="16382" width="9" style="23"/>
  </cols>
  <sheetData>
    <row r="1" ht="36" customHeight="1" spans="1:97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 t="s">
        <v>1</v>
      </c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</row>
    <row r="2" s="20" customFormat="1" ht="36" customHeight="1" spans="1:97">
      <c r="A2" s="25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5" t="s">
        <v>7</v>
      </c>
      <c r="G2" s="25" t="s">
        <v>8</v>
      </c>
      <c r="H2" s="25" t="s">
        <v>9</v>
      </c>
      <c r="I2" s="25" t="s">
        <v>10</v>
      </c>
      <c r="J2" s="25" t="s">
        <v>11</v>
      </c>
      <c r="K2" s="25" t="s">
        <v>12</v>
      </c>
      <c r="L2" s="25" t="s">
        <v>13</v>
      </c>
      <c r="M2" s="25" t="s">
        <v>14</v>
      </c>
      <c r="N2" s="25" t="s">
        <v>15</v>
      </c>
      <c r="O2" s="25" t="s">
        <v>16</v>
      </c>
      <c r="P2" s="26" t="s">
        <v>17</v>
      </c>
      <c r="Q2" s="26" t="s">
        <v>18</v>
      </c>
      <c r="R2" s="27" t="s">
        <v>19</v>
      </c>
      <c r="S2" s="27"/>
      <c r="T2" s="27"/>
      <c r="U2" s="27"/>
      <c r="V2" s="27"/>
      <c r="W2" s="27"/>
      <c r="X2" s="27"/>
      <c r="Y2" s="25" t="s">
        <v>20</v>
      </c>
      <c r="Z2" s="25" t="s">
        <v>21</v>
      </c>
      <c r="AA2" s="25" t="s">
        <v>22</v>
      </c>
      <c r="AB2" s="25" t="s">
        <v>23</v>
      </c>
      <c r="AC2" s="25"/>
      <c r="AD2" s="25"/>
      <c r="AE2" s="25"/>
      <c r="AF2" s="25"/>
      <c r="AG2" s="25" t="s">
        <v>24</v>
      </c>
      <c r="AH2" s="25"/>
      <c r="AI2" s="25"/>
      <c r="AJ2" s="25"/>
      <c r="AK2" s="25" t="s">
        <v>25</v>
      </c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 t="s">
        <v>26</v>
      </c>
      <c r="AW2" s="25"/>
      <c r="AX2" s="25"/>
      <c r="AY2" s="25" t="s">
        <v>27</v>
      </c>
      <c r="AZ2" s="25"/>
      <c r="BA2" s="25"/>
      <c r="BB2" s="25"/>
      <c r="BC2" s="25"/>
      <c r="BD2" s="25"/>
      <c r="BE2" s="25"/>
      <c r="BF2" s="25"/>
      <c r="BG2" s="25"/>
      <c r="BH2" s="25" t="s">
        <v>28</v>
      </c>
      <c r="BI2" s="25"/>
      <c r="BJ2" s="25"/>
      <c r="BK2" s="25"/>
      <c r="BL2" s="25"/>
      <c r="BM2" s="25"/>
      <c r="BN2" s="25"/>
      <c r="BO2" s="25"/>
      <c r="BP2" s="25"/>
      <c r="BQ2" s="25"/>
      <c r="BR2" s="25" t="s">
        <v>29</v>
      </c>
      <c r="BS2" s="25"/>
      <c r="BT2" s="25"/>
      <c r="BU2" s="25"/>
      <c r="BV2" s="25"/>
      <c r="BW2" s="25" t="s">
        <v>30</v>
      </c>
      <c r="BX2" s="25"/>
      <c r="BY2" s="25" t="s">
        <v>31</v>
      </c>
      <c r="BZ2" s="25"/>
      <c r="CA2" s="25" t="s">
        <v>32</v>
      </c>
      <c r="CB2" s="25"/>
      <c r="CC2" s="25"/>
      <c r="CD2" s="25"/>
      <c r="CE2" s="25" t="s">
        <v>33</v>
      </c>
      <c r="CF2" s="25"/>
      <c r="CG2" s="28" t="s">
        <v>34</v>
      </c>
      <c r="CH2" s="28" t="s">
        <v>35</v>
      </c>
      <c r="CI2" s="25" t="s">
        <v>36</v>
      </c>
      <c r="CJ2" s="25"/>
      <c r="CK2" s="29" t="s">
        <v>17</v>
      </c>
      <c r="CL2" s="30" t="s">
        <v>37</v>
      </c>
      <c r="CM2" s="30"/>
      <c r="CN2" s="30"/>
      <c r="CO2" s="30"/>
      <c r="CP2" s="30"/>
      <c r="CQ2" s="30"/>
      <c r="CR2" s="30"/>
      <c r="CS2" s="30" t="s">
        <v>38</v>
      </c>
    </row>
    <row r="3" s="20" customFormat="1" ht="61" customHeight="1" spans="1:97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6"/>
      <c r="Q3" s="26"/>
      <c r="R3" s="27" t="s">
        <v>39</v>
      </c>
      <c r="S3" s="27"/>
      <c r="T3" s="27"/>
      <c r="U3" s="27"/>
      <c r="V3" s="27" t="s">
        <v>40</v>
      </c>
      <c r="W3" s="27"/>
      <c r="X3" s="31" t="s">
        <v>41</v>
      </c>
      <c r="Y3" s="32" t="s">
        <v>42</v>
      </c>
      <c r="Z3" s="32" t="s">
        <v>42</v>
      </c>
      <c r="AA3" s="25"/>
      <c r="AB3" s="33" t="s">
        <v>43</v>
      </c>
      <c r="AC3" s="33"/>
      <c r="AD3" s="33"/>
      <c r="AE3" s="25" t="s">
        <v>44</v>
      </c>
      <c r="AF3" s="28" t="s">
        <v>45</v>
      </c>
      <c r="AG3" s="25" t="s">
        <v>46</v>
      </c>
      <c r="AH3" s="25"/>
      <c r="AI3" s="25" t="s">
        <v>47</v>
      </c>
      <c r="AJ3" s="28" t="s">
        <v>48</v>
      </c>
      <c r="AK3" s="25" t="s">
        <v>49</v>
      </c>
      <c r="AL3" s="25"/>
      <c r="AM3" s="25" t="s">
        <v>50</v>
      </c>
      <c r="AN3" s="25"/>
      <c r="AO3" s="25" t="s">
        <v>51</v>
      </c>
      <c r="AP3" s="25" t="s">
        <v>52</v>
      </c>
      <c r="AQ3" s="25"/>
      <c r="AR3" s="25" t="s">
        <v>53</v>
      </c>
      <c r="AS3" s="25" t="s">
        <v>54</v>
      </c>
      <c r="AT3" s="25" t="s">
        <v>55</v>
      </c>
      <c r="AU3" s="28" t="s">
        <v>56</v>
      </c>
      <c r="AV3" s="25" t="s">
        <v>57</v>
      </c>
      <c r="AW3" s="25" t="s">
        <v>58</v>
      </c>
      <c r="AX3" s="28" t="s">
        <v>59</v>
      </c>
      <c r="AY3" s="25" t="s">
        <v>49</v>
      </c>
      <c r="AZ3" s="25"/>
      <c r="BA3" s="25" t="s">
        <v>50</v>
      </c>
      <c r="BB3" s="25"/>
      <c r="BC3" s="25" t="s">
        <v>60</v>
      </c>
      <c r="BD3" s="25"/>
      <c r="BE3" s="25"/>
      <c r="BF3" s="25"/>
      <c r="BG3" s="28" t="s">
        <v>61</v>
      </c>
      <c r="BH3" s="25" t="s">
        <v>49</v>
      </c>
      <c r="BI3" s="25"/>
      <c r="BJ3" s="25" t="s">
        <v>50</v>
      </c>
      <c r="BK3" s="25"/>
      <c r="BL3" s="25" t="s">
        <v>62</v>
      </c>
      <c r="BM3" s="25"/>
      <c r="BN3" s="25"/>
      <c r="BO3" s="25"/>
      <c r="BP3" s="25" t="s">
        <v>63</v>
      </c>
      <c r="BQ3" s="28" t="s">
        <v>64</v>
      </c>
      <c r="BR3" s="25" t="s">
        <v>65</v>
      </c>
      <c r="BS3" s="25"/>
      <c r="BT3" s="33" t="s">
        <v>66</v>
      </c>
      <c r="BU3" s="33"/>
      <c r="BV3" s="28" t="s">
        <v>67</v>
      </c>
      <c r="BW3" s="25" t="s">
        <v>68</v>
      </c>
      <c r="BX3" s="28" t="s">
        <v>69</v>
      </c>
      <c r="BY3" s="25" t="s">
        <v>70</v>
      </c>
      <c r="BZ3" s="28" t="s">
        <v>71</v>
      </c>
      <c r="CA3" s="30" t="s">
        <v>70</v>
      </c>
      <c r="CB3" s="30"/>
      <c r="CC3" s="30"/>
      <c r="CD3" s="28" t="s">
        <v>72</v>
      </c>
      <c r="CE3" s="25" t="s">
        <v>73</v>
      </c>
      <c r="CF3" s="28" t="s">
        <v>74</v>
      </c>
      <c r="CG3" s="28"/>
      <c r="CH3" s="28"/>
      <c r="CI3" s="25" t="s">
        <v>75</v>
      </c>
      <c r="CJ3" s="28" t="s">
        <v>76</v>
      </c>
      <c r="CK3" s="29"/>
      <c r="CL3" s="30" t="s">
        <v>77</v>
      </c>
      <c r="CM3" s="30"/>
      <c r="CN3" s="30" t="s">
        <v>78</v>
      </c>
      <c r="CO3" s="30"/>
      <c r="CP3" s="30" t="s">
        <v>79</v>
      </c>
      <c r="CQ3" s="30"/>
      <c r="CR3" s="30" t="s">
        <v>80</v>
      </c>
      <c r="CS3" s="34"/>
    </row>
    <row r="4" s="20" customFormat="1" ht="81" customHeight="1" spans="1:97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6"/>
      <c r="Q4" s="26"/>
      <c r="R4" s="25" t="s">
        <v>81</v>
      </c>
      <c r="S4" s="35" t="s">
        <v>82</v>
      </c>
      <c r="T4" s="35" t="s">
        <v>83</v>
      </c>
      <c r="U4" s="35" t="s">
        <v>82</v>
      </c>
      <c r="V4" s="25" t="s">
        <v>84</v>
      </c>
      <c r="W4" s="27" t="s">
        <v>85</v>
      </c>
      <c r="X4" s="31"/>
      <c r="Y4" s="32"/>
      <c r="Z4" s="32"/>
      <c r="AA4" s="25"/>
      <c r="AB4" s="25" t="s">
        <v>86</v>
      </c>
      <c r="AC4" s="25" t="s">
        <v>87</v>
      </c>
      <c r="AD4" s="25" t="s">
        <v>88</v>
      </c>
      <c r="AE4" s="25"/>
      <c r="AF4" s="28"/>
      <c r="AG4" s="32" t="s">
        <v>89</v>
      </c>
      <c r="AH4" s="25" t="s">
        <v>90</v>
      </c>
      <c r="AI4" s="25"/>
      <c r="AJ4" s="28"/>
      <c r="AK4" s="33" t="s">
        <v>91</v>
      </c>
      <c r="AL4" s="25" t="s">
        <v>92</v>
      </c>
      <c r="AM4" s="25" t="s">
        <v>93</v>
      </c>
      <c r="AN4" s="25" t="s">
        <v>94</v>
      </c>
      <c r="AO4" s="25" t="s">
        <v>95</v>
      </c>
      <c r="AP4" s="25" t="s">
        <v>96</v>
      </c>
      <c r="AQ4" s="25" t="s">
        <v>97</v>
      </c>
      <c r="AR4" s="25" t="s">
        <v>98</v>
      </c>
      <c r="AS4" s="25" t="s">
        <v>99</v>
      </c>
      <c r="AT4" s="25" t="s">
        <v>100</v>
      </c>
      <c r="AU4" s="28"/>
      <c r="AV4" s="25"/>
      <c r="AW4" s="25"/>
      <c r="AX4" s="28"/>
      <c r="AY4" s="25" t="s">
        <v>91</v>
      </c>
      <c r="AZ4" s="25" t="s">
        <v>101</v>
      </c>
      <c r="BA4" s="25" t="s">
        <v>93</v>
      </c>
      <c r="BB4" s="25" t="s">
        <v>102</v>
      </c>
      <c r="BC4" s="25" t="s">
        <v>103</v>
      </c>
      <c r="BD4" s="25" t="s">
        <v>104</v>
      </c>
      <c r="BE4" s="25" t="s">
        <v>105</v>
      </c>
      <c r="BF4" s="25" t="s">
        <v>106</v>
      </c>
      <c r="BG4" s="28"/>
      <c r="BH4" s="25" t="s">
        <v>91</v>
      </c>
      <c r="BI4" s="25" t="s">
        <v>107</v>
      </c>
      <c r="BJ4" s="25" t="s">
        <v>93</v>
      </c>
      <c r="BK4" s="25" t="s">
        <v>108</v>
      </c>
      <c r="BL4" s="25" t="s">
        <v>109</v>
      </c>
      <c r="BM4" s="25" t="s">
        <v>110</v>
      </c>
      <c r="BN4" s="25" t="s">
        <v>111</v>
      </c>
      <c r="BO4" s="25" t="s">
        <v>112</v>
      </c>
      <c r="BP4" s="25"/>
      <c r="BQ4" s="28"/>
      <c r="BR4" s="25" t="s">
        <v>113</v>
      </c>
      <c r="BS4" s="25" t="s">
        <v>114</v>
      </c>
      <c r="BT4" s="25" t="s">
        <v>115</v>
      </c>
      <c r="BU4" s="25" t="s">
        <v>116</v>
      </c>
      <c r="BV4" s="28"/>
      <c r="BW4" s="25"/>
      <c r="BX4" s="28"/>
      <c r="BY4" s="25"/>
      <c r="BZ4" s="28"/>
      <c r="CA4" s="25" t="s">
        <v>117</v>
      </c>
      <c r="CB4" s="25" t="s">
        <v>118</v>
      </c>
      <c r="CC4" s="25" t="s">
        <v>119</v>
      </c>
      <c r="CD4" s="28"/>
      <c r="CE4" s="25"/>
      <c r="CF4" s="28"/>
      <c r="CG4" s="28"/>
      <c r="CH4" s="28"/>
      <c r="CI4" s="25"/>
      <c r="CJ4" s="28"/>
      <c r="CK4" s="29"/>
      <c r="CL4" s="30" t="s">
        <v>120</v>
      </c>
      <c r="CM4" s="30" t="s">
        <v>82</v>
      </c>
      <c r="CN4" s="30" t="s">
        <v>120</v>
      </c>
      <c r="CO4" s="30" t="s">
        <v>82</v>
      </c>
      <c r="CP4" s="30" t="s">
        <v>120</v>
      </c>
      <c r="CQ4" s="30" t="s">
        <v>82</v>
      </c>
      <c r="CR4" s="30"/>
      <c r="CS4" s="34"/>
    </row>
    <row r="5" s="21" customFormat="1" ht="23" customHeight="1" spans="1:97">
      <c r="A5" s="36">
        <v>1</v>
      </c>
      <c r="B5" s="37" t="s">
        <v>121</v>
      </c>
      <c r="C5" s="37" t="s">
        <v>122</v>
      </c>
      <c r="D5" s="37" t="s">
        <v>123</v>
      </c>
      <c r="E5" s="37" t="s">
        <v>124</v>
      </c>
      <c r="F5" s="37" t="s">
        <v>125</v>
      </c>
      <c r="G5" s="37" t="s">
        <v>126</v>
      </c>
      <c r="H5" s="37"/>
      <c r="I5" s="37"/>
      <c r="J5" s="37"/>
      <c r="K5" s="37" t="s">
        <v>127</v>
      </c>
      <c r="L5" s="37">
        <v>1.13</v>
      </c>
      <c r="M5" s="37"/>
      <c r="N5" s="37" t="s">
        <v>128</v>
      </c>
      <c r="O5" s="37" t="s">
        <v>129</v>
      </c>
      <c r="P5" s="38"/>
      <c r="Q5" s="38"/>
      <c r="R5" s="39">
        <f>L5</f>
        <v>1.13</v>
      </c>
      <c r="S5" s="39">
        <f>_xlfn.IFS(R5=0,0,R5&lt;1,180,R5&lt;5,220,R5&lt;10,260,R5&lt;20,320,R5&lt;50,380,R5&lt;100,480,R5&gt;=100,480+6*(R5-100))</f>
        <v>220</v>
      </c>
      <c r="T5" s="39">
        <f>M5</f>
        <v>0</v>
      </c>
      <c r="U5" s="39">
        <f>_xlfn.IFS(T5=0,0,T5&lt;=20,200,T5&lt;=50,300,T5&gt;50,250+T5)</f>
        <v>0</v>
      </c>
      <c r="V5" s="39">
        <f>_xlfn.IFS(F5="",0,F5="Ⅰ",0,F5="Ⅱ",S5*0.5,F5="Ⅲ",S5*0.7)</f>
        <v>0</v>
      </c>
      <c r="W5" s="39"/>
      <c r="X5" s="40">
        <f>S5+U5+V5+W5</f>
        <v>220</v>
      </c>
      <c r="Y5" s="39"/>
      <c r="Z5" s="39"/>
      <c r="AA5" s="39"/>
      <c r="AB5" s="39">
        <v>10</v>
      </c>
      <c r="AC5" s="39">
        <v>8</v>
      </c>
      <c r="AD5" s="39">
        <v>4</v>
      </c>
      <c r="AE5" s="39">
        <v>6</v>
      </c>
      <c r="AF5" s="40">
        <f>(AB5+AC5+AD5)*AE5</f>
        <v>132</v>
      </c>
      <c r="AG5" s="39"/>
      <c r="AH5" s="39">
        <f>_xlfn.IFS(AG5&lt;=20,65,AG5&gt;20,(65*(1+0.2*ROUNDUP((AG5-20)/5,0))))</f>
        <v>65</v>
      </c>
      <c r="AI5" s="39"/>
      <c r="AJ5" s="40">
        <f>AG5*AI5</f>
        <v>0</v>
      </c>
      <c r="AK5" s="39"/>
      <c r="AL5" s="39">
        <f>AK5*50</f>
        <v>0</v>
      </c>
      <c r="AM5" s="39"/>
      <c r="AN5" s="39">
        <f>AM5*30</f>
        <v>0</v>
      </c>
      <c r="AO5" s="39"/>
      <c r="AP5" s="39"/>
      <c r="AQ5" s="39">
        <f>AP5*300</f>
        <v>0</v>
      </c>
      <c r="AR5" s="39"/>
      <c r="AS5" s="39"/>
      <c r="AT5" s="39"/>
      <c r="AU5" s="40">
        <f>AL5+AN5+AO5+AQ5+AR5+AS5+AT5</f>
        <v>0</v>
      </c>
      <c r="AV5" s="39"/>
      <c r="AW5" s="39"/>
      <c r="AX5" s="40"/>
      <c r="AY5" s="39">
        <v>1</v>
      </c>
      <c r="AZ5" s="39">
        <f>AY5*50</f>
        <v>50</v>
      </c>
      <c r="BA5" s="39"/>
      <c r="BB5" s="39">
        <f>BA5*20</f>
        <v>0</v>
      </c>
      <c r="BC5" s="39"/>
      <c r="BD5" s="39"/>
      <c r="BE5" s="39"/>
      <c r="BF5" s="39"/>
      <c r="BG5" s="40">
        <f>AZ5+BB5+BC5*50+BD5*55+BE5*60+BF5*60</f>
        <v>50</v>
      </c>
      <c r="BH5" s="39">
        <v>2</v>
      </c>
      <c r="BI5" s="39">
        <f>BH5*40</f>
        <v>80</v>
      </c>
      <c r="BJ5" s="39"/>
      <c r="BK5" s="39">
        <f>BJ5*90</f>
        <v>0</v>
      </c>
      <c r="BL5" s="39"/>
      <c r="BM5" s="39"/>
      <c r="BN5" s="39"/>
      <c r="BO5" s="39"/>
      <c r="BP5" s="39"/>
      <c r="BQ5" s="40">
        <f>BI5+BK5+BL5+BM5+BN5+BO5+BP5</f>
        <v>80</v>
      </c>
      <c r="BR5" s="39"/>
      <c r="BS5" s="39">
        <f>_xlfn.IFS(BR5&lt;=2,25*BR5,2&lt;BR5&lt;=8,200*BR5,BR5&gt;8,300*BR5)</f>
        <v>0</v>
      </c>
      <c r="BT5" s="39"/>
      <c r="BU5" s="39">
        <f>BT5*50</f>
        <v>0</v>
      </c>
      <c r="BV5" s="40">
        <f>BS5+BU5</f>
        <v>0</v>
      </c>
      <c r="BW5" s="39"/>
      <c r="BX5" s="40">
        <f>BW5*50</f>
        <v>0</v>
      </c>
      <c r="BY5" s="39"/>
      <c r="BZ5" s="40">
        <f>BY5*20</f>
        <v>0</v>
      </c>
      <c r="CA5" s="39"/>
      <c r="CB5" s="39"/>
      <c r="CC5" s="39"/>
      <c r="CD5" s="40">
        <f>CA5*700+CB5*100+CC5*20</f>
        <v>0</v>
      </c>
      <c r="CE5" s="40"/>
      <c r="CF5" s="40">
        <f>CE5*80</f>
        <v>0</v>
      </c>
      <c r="CG5" s="40">
        <f>X5+Y5+Z5+AA5+AF5+AJ5+AU5+BG5+BQ5+BV5+BZ5+CD5+AX5+BX5+CF5</f>
        <v>482</v>
      </c>
      <c r="CH5" s="40">
        <v>0</v>
      </c>
      <c r="CI5" s="39">
        <v>0</v>
      </c>
      <c r="CJ5" s="41">
        <f>_xlfn.IFS(CI5&lt;3,0,CI5&lt;7,CG5*20%,CI5&lt;11,CG5*30%,CI5&lt;31,CG5*(30%+5%*INT((CI5-7)/4)),CI5&gt;=31,CG5*60%)</f>
        <v>0</v>
      </c>
      <c r="CK5" s="42">
        <f>ROUND(CG5+CH5+CJ5,0)</f>
        <v>482</v>
      </c>
      <c r="CL5" s="43"/>
      <c r="CM5" s="39">
        <f>CL5*1500</f>
        <v>0</v>
      </c>
      <c r="CN5" s="39"/>
      <c r="CO5" s="39">
        <f>CN5*300</f>
        <v>0</v>
      </c>
      <c r="CP5" s="39"/>
      <c r="CQ5" s="39">
        <f>CP5*50</f>
        <v>0</v>
      </c>
      <c r="CR5" s="39">
        <f>CM5+CO5+CQ5</f>
        <v>0</v>
      </c>
      <c r="CS5" s="44">
        <f>CK5+CR5</f>
        <v>482</v>
      </c>
    </row>
    <row r="6" s="22" customFormat="1" ht="23" customHeight="1" spans="1:97">
      <c r="A6" s="36">
        <v>2</v>
      </c>
      <c r="B6" s="37" t="s">
        <v>121</v>
      </c>
      <c r="C6" s="37" t="s">
        <v>130</v>
      </c>
      <c r="D6" s="37" t="s">
        <v>123</v>
      </c>
      <c r="E6" s="37" t="s">
        <v>124</v>
      </c>
      <c r="F6" s="37" t="s">
        <v>125</v>
      </c>
      <c r="G6" s="37" t="s">
        <v>131</v>
      </c>
      <c r="H6" s="37"/>
      <c r="I6" s="37"/>
      <c r="J6" s="37"/>
      <c r="K6" s="37" t="s">
        <v>127</v>
      </c>
      <c r="L6" s="37">
        <v>1.13</v>
      </c>
      <c r="M6" s="37"/>
      <c r="N6" s="37" t="s">
        <v>128</v>
      </c>
      <c r="O6" s="37" t="s">
        <v>129</v>
      </c>
      <c r="P6" s="38"/>
      <c r="Q6" s="38"/>
      <c r="R6" s="44">
        <f t="shared" ref="R6:R15" si="0">L6</f>
        <v>1.13</v>
      </c>
      <c r="S6" s="44">
        <f t="shared" ref="S6:S15" si="1">_xlfn.IFS(R6=0,0,R6&lt;1,180,R6&lt;5,220,R6&lt;10,260,R6&lt;20,320,R6&lt;50,380,R6&lt;100,480,R6&gt;=100,480+6*(R6-100))</f>
        <v>220</v>
      </c>
      <c r="T6" s="44">
        <f t="shared" ref="T6:T15" si="2">M6</f>
        <v>0</v>
      </c>
      <c r="U6" s="44">
        <f t="shared" ref="U6:U15" si="3">_xlfn.IFS(T6=0,0,T6&lt;=20,200,T6&lt;=50,300,T6&gt;50,250+T6)</f>
        <v>0</v>
      </c>
      <c r="V6" s="44">
        <f t="shared" ref="V6:V15" si="4">_xlfn.IFS(F6="",0,F6="Ⅰ",0,F6="Ⅱ",S6*0.5,F6="Ⅲ",S6*0.7)</f>
        <v>0</v>
      </c>
      <c r="W6" s="44"/>
      <c r="X6" s="45">
        <f t="shared" ref="X6:X15" si="5">S6+U6+V6+W6</f>
        <v>220</v>
      </c>
      <c r="Y6" s="44"/>
      <c r="Z6" s="44"/>
      <c r="AA6" s="44"/>
      <c r="AB6" s="44"/>
      <c r="AC6" s="44"/>
      <c r="AD6" s="44"/>
      <c r="AE6" s="44">
        <v>6</v>
      </c>
      <c r="AF6" s="45">
        <f t="shared" ref="AF6:AF15" si="6">(AB6+AC6+AD6)*AE6</f>
        <v>0</v>
      </c>
      <c r="AG6" s="44"/>
      <c r="AH6" s="44">
        <f t="shared" ref="AH6:AH15" si="7">_xlfn.IFS(AG6&lt;=20,65,AG6&gt;20,(65*(1+0.2*ROUNDUP((AG6-20)/5,0))))</f>
        <v>65</v>
      </c>
      <c r="AI6" s="44"/>
      <c r="AJ6" s="45">
        <f t="shared" ref="AJ6:AJ15" si="8">AG6*AI6</f>
        <v>0</v>
      </c>
      <c r="AK6" s="44"/>
      <c r="AL6" s="44">
        <f t="shared" ref="AL6:AL15" si="9">AK6*50</f>
        <v>0</v>
      </c>
      <c r="AM6" s="44"/>
      <c r="AN6" s="44">
        <f t="shared" ref="AN6:AN15" si="10">AM6*30</f>
        <v>0</v>
      </c>
      <c r="AO6" s="44"/>
      <c r="AP6" s="44"/>
      <c r="AQ6" s="44">
        <f t="shared" ref="AQ6:AQ15" si="11">AP6*300</f>
        <v>0</v>
      </c>
      <c r="AR6" s="44"/>
      <c r="AS6" s="44"/>
      <c r="AT6" s="44"/>
      <c r="AU6" s="45">
        <f t="shared" ref="AU6:AU15" si="12">AL6+AN6+AO6+AQ6+AR6+AS6+AT6</f>
        <v>0</v>
      </c>
      <c r="AV6" s="44"/>
      <c r="AW6" s="44"/>
      <c r="AX6" s="45"/>
      <c r="AY6" s="44"/>
      <c r="AZ6" s="44">
        <f t="shared" ref="AZ6:AZ15" si="13">AY6*50</f>
        <v>0</v>
      </c>
      <c r="BA6" s="44"/>
      <c r="BB6" s="44">
        <f t="shared" ref="BB6:BB15" si="14">BA6*20</f>
        <v>0</v>
      </c>
      <c r="BC6" s="44"/>
      <c r="BD6" s="44"/>
      <c r="BE6" s="44"/>
      <c r="BF6" s="44"/>
      <c r="BG6" s="45">
        <f t="shared" ref="BG6:BG15" si="15">AZ6+BB6+BC6*50+BD6*55+BE6*60+BF6*60</f>
        <v>0</v>
      </c>
      <c r="BH6" s="44">
        <v>0</v>
      </c>
      <c r="BI6" s="44">
        <f t="shared" ref="BI6:BI15" si="16">BH6*40</f>
        <v>0</v>
      </c>
      <c r="BJ6" s="44"/>
      <c r="BK6" s="44">
        <f t="shared" ref="BK6:BK15" si="17">BJ6*90</f>
        <v>0</v>
      </c>
      <c r="BL6" s="44"/>
      <c r="BM6" s="44"/>
      <c r="BN6" s="44"/>
      <c r="BO6" s="44"/>
      <c r="BP6" s="44"/>
      <c r="BQ6" s="45">
        <f t="shared" ref="BQ6:BQ15" si="18">BI6+BK6+BL6+BM6+BN6+BO6+BP6</f>
        <v>0</v>
      </c>
      <c r="BR6" s="44"/>
      <c r="BS6" s="44">
        <f t="shared" ref="BS6:BS15" si="19">_xlfn.IFS(BR6&lt;=2,25*BR6,2&lt;BR6&lt;=8,200*BR6,BR6&gt;8,300*BR6)</f>
        <v>0</v>
      </c>
      <c r="BT6" s="44"/>
      <c r="BU6" s="44">
        <f t="shared" ref="BU6:BU15" si="20">BT6*50</f>
        <v>0</v>
      </c>
      <c r="BV6" s="45">
        <f t="shared" ref="BV6:BV15" si="21">BS6+BU6</f>
        <v>0</v>
      </c>
      <c r="BW6" s="44"/>
      <c r="BX6" s="45">
        <f t="shared" ref="BX6:BX15" si="22">BW6*50</f>
        <v>0</v>
      </c>
      <c r="BY6" s="44"/>
      <c r="BZ6" s="45">
        <f t="shared" ref="BZ6:BZ15" si="23">BY6*20</f>
        <v>0</v>
      </c>
      <c r="CA6" s="44"/>
      <c r="CB6" s="44"/>
      <c r="CC6" s="44"/>
      <c r="CD6" s="45">
        <f t="shared" ref="CD6:CD15" si="24">CA6*700+CB6*100+CC6*20</f>
        <v>0</v>
      </c>
      <c r="CE6" s="45"/>
      <c r="CF6" s="45">
        <f t="shared" ref="CF6:CF31" si="25">CE6*80</f>
        <v>0</v>
      </c>
      <c r="CG6" s="45">
        <f t="shared" ref="CG6:CG31" si="26">X6+Y6+Z6+AA6+AF6+AJ6+AU6+BG6+BQ6+BV6+BZ6+CD6+AX6+BX6+CF6</f>
        <v>220</v>
      </c>
      <c r="CH6" s="45">
        <f t="shared" ref="CH6:CH15" si="27">CG6*0.2</f>
        <v>44</v>
      </c>
      <c r="CI6" s="44">
        <v>0</v>
      </c>
      <c r="CJ6" s="46">
        <f t="shared" ref="CJ6:CJ15" si="28">_xlfn.IFS(CI6&lt;3,0,CI6&lt;7,CG6*20%,CI6&lt;11,CG6*30%,CI6&lt;31,CG6*(30%+5%*INT((CI6-7)/4)),CI6&gt;=31,CG6*60%)</f>
        <v>0</v>
      </c>
      <c r="CK6" s="47">
        <f t="shared" ref="CK6:CK31" si="29">ROUND(CG6+CH6+CJ6,0)</f>
        <v>264</v>
      </c>
      <c r="CL6" s="48"/>
      <c r="CM6" s="44">
        <f t="shared" ref="CM6:CM31" si="30">CL6*1500</f>
        <v>0</v>
      </c>
      <c r="CN6" s="44"/>
      <c r="CO6" s="44">
        <f t="shared" ref="CO6:CO31" si="31">CN6*300</f>
        <v>0</v>
      </c>
      <c r="CP6" s="44"/>
      <c r="CQ6" s="44">
        <f t="shared" ref="CQ6:CQ31" si="32">CP6*50</f>
        <v>0</v>
      </c>
      <c r="CR6" s="44">
        <f t="shared" ref="CR6:CR31" si="33">CM6+CO6+CQ6</f>
        <v>0</v>
      </c>
      <c r="CS6" s="44">
        <f t="shared" ref="CS6:CS31" si="34">CK6+CR6</f>
        <v>264</v>
      </c>
    </row>
    <row r="7" s="21" customFormat="1" ht="23" customHeight="1" spans="1:97">
      <c r="A7" s="36">
        <v>3</v>
      </c>
      <c r="B7" s="37" t="s">
        <v>121</v>
      </c>
      <c r="C7" s="37" t="s">
        <v>132</v>
      </c>
      <c r="D7" s="37" t="s">
        <v>123</v>
      </c>
      <c r="E7" s="37" t="s">
        <v>124</v>
      </c>
      <c r="F7" s="37" t="s">
        <v>125</v>
      </c>
      <c r="G7" s="37" t="s">
        <v>133</v>
      </c>
      <c r="H7" s="37"/>
      <c r="I7" s="37"/>
      <c r="J7" s="37"/>
      <c r="K7" s="37" t="s">
        <v>127</v>
      </c>
      <c r="L7" s="37">
        <v>1.13</v>
      </c>
      <c r="M7" s="37"/>
      <c r="N7" s="37" t="s">
        <v>128</v>
      </c>
      <c r="O7" s="37" t="s">
        <v>129</v>
      </c>
      <c r="P7" s="38"/>
      <c r="Q7" s="38"/>
      <c r="R7" s="44">
        <f t="shared" si="0"/>
        <v>1.13</v>
      </c>
      <c r="S7" s="44">
        <f t="shared" si="1"/>
        <v>220</v>
      </c>
      <c r="T7" s="44">
        <f t="shared" si="2"/>
        <v>0</v>
      </c>
      <c r="U7" s="44">
        <f t="shared" si="3"/>
        <v>0</v>
      </c>
      <c r="V7" s="44">
        <f t="shared" si="4"/>
        <v>0</v>
      </c>
      <c r="W7" s="44"/>
      <c r="X7" s="45">
        <f t="shared" si="5"/>
        <v>220</v>
      </c>
      <c r="Y7" s="44"/>
      <c r="Z7" s="44"/>
      <c r="AA7" s="44"/>
      <c r="AB7" s="44"/>
      <c r="AC7" s="44"/>
      <c r="AD7" s="44"/>
      <c r="AE7" s="44">
        <v>6</v>
      </c>
      <c r="AF7" s="45">
        <f t="shared" si="6"/>
        <v>0</v>
      </c>
      <c r="AG7" s="44"/>
      <c r="AH7" s="44">
        <f t="shared" si="7"/>
        <v>65</v>
      </c>
      <c r="AI7" s="44"/>
      <c r="AJ7" s="45">
        <f t="shared" si="8"/>
        <v>0</v>
      </c>
      <c r="AK7" s="44"/>
      <c r="AL7" s="44">
        <f t="shared" si="9"/>
        <v>0</v>
      </c>
      <c r="AM7" s="44"/>
      <c r="AN7" s="44">
        <f t="shared" si="10"/>
        <v>0</v>
      </c>
      <c r="AO7" s="44"/>
      <c r="AP7" s="44"/>
      <c r="AQ7" s="44">
        <f t="shared" si="11"/>
        <v>0</v>
      </c>
      <c r="AR7" s="44"/>
      <c r="AS7" s="44"/>
      <c r="AT7" s="44"/>
      <c r="AU7" s="45">
        <f t="shared" si="12"/>
        <v>0</v>
      </c>
      <c r="AV7" s="44"/>
      <c r="AW7" s="44"/>
      <c r="AX7" s="45"/>
      <c r="AY7" s="44"/>
      <c r="AZ7" s="44">
        <f t="shared" si="13"/>
        <v>0</v>
      </c>
      <c r="BA7" s="44"/>
      <c r="BB7" s="44">
        <f t="shared" si="14"/>
        <v>0</v>
      </c>
      <c r="BC7" s="44"/>
      <c r="BD7" s="44"/>
      <c r="BE7" s="44"/>
      <c r="BF7" s="44"/>
      <c r="BG7" s="45">
        <f t="shared" si="15"/>
        <v>0</v>
      </c>
      <c r="BH7" s="44">
        <v>0</v>
      </c>
      <c r="BI7" s="44">
        <f t="shared" si="16"/>
        <v>0</v>
      </c>
      <c r="BJ7" s="44"/>
      <c r="BK7" s="44">
        <f t="shared" si="17"/>
        <v>0</v>
      </c>
      <c r="BL7" s="44"/>
      <c r="BM7" s="44"/>
      <c r="BN7" s="44"/>
      <c r="BO7" s="44"/>
      <c r="BP7" s="44"/>
      <c r="BQ7" s="45">
        <f t="shared" si="18"/>
        <v>0</v>
      </c>
      <c r="BR7" s="44"/>
      <c r="BS7" s="44">
        <f t="shared" si="19"/>
        <v>0</v>
      </c>
      <c r="BT7" s="44"/>
      <c r="BU7" s="44">
        <f t="shared" si="20"/>
        <v>0</v>
      </c>
      <c r="BV7" s="45">
        <f t="shared" si="21"/>
        <v>0</v>
      </c>
      <c r="BW7" s="44"/>
      <c r="BX7" s="45">
        <f t="shared" si="22"/>
        <v>0</v>
      </c>
      <c r="BY7" s="44"/>
      <c r="BZ7" s="45">
        <f t="shared" si="23"/>
        <v>0</v>
      </c>
      <c r="CA7" s="44"/>
      <c r="CB7" s="44"/>
      <c r="CC7" s="44"/>
      <c r="CD7" s="45">
        <f t="shared" si="24"/>
        <v>0</v>
      </c>
      <c r="CE7" s="45"/>
      <c r="CF7" s="45">
        <f t="shared" si="25"/>
        <v>0</v>
      </c>
      <c r="CG7" s="45">
        <f t="shared" si="26"/>
        <v>220</v>
      </c>
      <c r="CH7" s="45">
        <f t="shared" si="27"/>
        <v>44</v>
      </c>
      <c r="CI7" s="44">
        <v>0</v>
      </c>
      <c r="CJ7" s="46">
        <f t="shared" si="28"/>
        <v>0</v>
      </c>
      <c r="CK7" s="47">
        <f t="shared" si="29"/>
        <v>264</v>
      </c>
      <c r="CL7" s="48"/>
      <c r="CM7" s="44">
        <f t="shared" si="30"/>
        <v>0</v>
      </c>
      <c r="CN7" s="44"/>
      <c r="CO7" s="44">
        <f t="shared" si="31"/>
        <v>0</v>
      </c>
      <c r="CP7" s="44"/>
      <c r="CQ7" s="44">
        <f t="shared" si="32"/>
        <v>0</v>
      </c>
      <c r="CR7" s="44">
        <f t="shared" si="33"/>
        <v>0</v>
      </c>
      <c r="CS7" s="44">
        <f t="shared" si="34"/>
        <v>264</v>
      </c>
    </row>
    <row r="8" s="21" customFormat="1" ht="23" customHeight="1" spans="1:97">
      <c r="A8" s="36">
        <v>4</v>
      </c>
      <c r="B8" s="37" t="s">
        <v>121</v>
      </c>
      <c r="C8" s="37" t="s">
        <v>134</v>
      </c>
      <c r="D8" s="37" t="s">
        <v>123</v>
      </c>
      <c r="E8" s="37" t="s">
        <v>124</v>
      </c>
      <c r="F8" s="37" t="s">
        <v>125</v>
      </c>
      <c r="G8" s="37" t="s">
        <v>135</v>
      </c>
      <c r="H8" s="37"/>
      <c r="I8" s="37"/>
      <c r="J8" s="37"/>
      <c r="K8" s="37" t="s">
        <v>127</v>
      </c>
      <c r="L8" s="37">
        <v>1.13</v>
      </c>
      <c r="M8" s="37"/>
      <c r="N8" s="37" t="s">
        <v>128</v>
      </c>
      <c r="O8" s="37" t="s">
        <v>129</v>
      </c>
      <c r="P8" s="38"/>
      <c r="Q8" s="38"/>
      <c r="R8" s="44">
        <f t="shared" si="0"/>
        <v>1.13</v>
      </c>
      <c r="S8" s="44">
        <f t="shared" si="1"/>
        <v>220</v>
      </c>
      <c r="T8" s="44">
        <f t="shared" si="2"/>
        <v>0</v>
      </c>
      <c r="U8" s="44">
        <f t="shared" si="3"/>
        <v>0</v>
      </c>
      <c r="V8" s="44">
        <f t="shared" si="4"/>
        <v>0</v>
      </c>
      <c r="W8" s="44"/>
      <c r="X8" s="45">
        <f t="shared" si="5"/>
        <v>220</v>
      </c>
      <c r="Y8" s="44"/>
      <c r="Z8" s="44"/>
      <c r="AA8" s="44"/>
      <c r="AB8" s="44"/>
      <c r="AC8" s="44"/>
      <c r="AD8" s="44"/>
      <c r="AE8" s="44">
        <v>6</v>
      </c>
      <c r="AF8" s="45">
        <f t="shared" si="6"/>
        <v>0</v>
      </c>
      <c r="AG8" s="44"/>
      <c r="AH8" s="44">
        <f t="shared" si="7"/>
        <v>65</v>
      </c>
      <c r="AI8" s="44"/>
      <c r="AJ8" s="45">
        <f t="shared" si="8"/>
        <v>0</v>
      </c>
      <c r="AK8" s="44"/>
      <c r="AL8" s="44">
        <f t="shared" si="9"/>
        <v>0</v>
      </c>
      <c r="AM8" s="44"/>
      <c r="AN8" s="44">
        <f t="shared" si="10"/>
        <v>0</v>
      </c>
      <c r="AO8" s="44"/>
      <c r="AP8" s="44"/>
      <c r="AQ8" s="44">
        <f t="shared" si="11"/>
        <v>0</v>
      </c>
      <c r="AR8" s="44"/>
      <c r="AS8" s="44"/>
      <c r="AT8" s="44"/>
      <c r="AU8" s="45">
        <f t="shared" si="12"/>
        <v>0</v>
      </c>
      <c r="AV8" s="44"/>
      <c r="AW8" s="44"/>
      <c r="AX8" s="45"/>
      <c r="AY8" s="44"/>
      <c r="AZ8" s="44">
        <f t="shared" si="13"/>
        <v>0</v>
      </c>
      <c r="BA8" s="44"/>
      <c r="BB8" s="44">
        <f t="shared" si="14"/>
        <v>0</v>
      </c>
      <c r="BC8" s="44"/>
      <c r="BD8" s="44"/>
      <c r="BE8" s="44"/>
      <c r="BF8" s="44"/>
      <c r="BG8" s="45">
        <f t="shared" si="15"/>
        <v>0</v>
      </c>
      <c r="BH8" s="44">
        <v>0</v>
      </c>
      <c r="BI8" s="44">
        <f t="shared" si="16"/>
        <v>0</v>
      </c>
      <c r="BJ8" s="44"/>
      <c r="BK8" s="44">
        <f t="shared" si="17"/>
        <v>0</v>
      </c>
      <c r="BL8" s="44"/>
      <c r="BM8" s="44"/>
      <c r="BN8" s="44"/>
      <c r="BO8" s="44"/>
      <c r="BP8" s="44"/>
      <c r="BQ8" s="45">
        <f t="shared" si="18"/>
        <v>0</v>
      </c>
      <c r="BR8" s="44"/>
      <c r="BS8" s="44">
        <f t="shared" si="19"/>
        <v>0</v>
      </c>
      <c r="BT8" s="44"/>
      <c r="BU8" s="44">
        <f t="shared" si="20"/>
        <v>0</v>
      </c>
      <c r="BV8" s="45">
        <f t="shared" si="21"/>
        <v>0</v>
      </c>
      <c r="BW8" s="44"/>
      <c r="BX8" s="45">
        <f t="shared" si="22"/>
        <v>0</v>
      </c>
      <c r="BY8" s="44"/>
      <c r="BZ8" s="45">
        <f t="shared" si="23"/>
        <v>0</v>
      </c>
      <c r="CA8" s="44"/>
      <c r="CB8" s="44"/>
      <c r="CC8" s="44"/>
      <c r="CD8" s="45">
        <f t="shared" si="24"/>
        <v>0</v>
      </c>
      <c r="CE8" s="45"/>
      <c r="CF8" s="45">
        <f t="shared" si="25"/>
        <v>0</v>
      </c>
      <c r="CG8" s="45">
        <f t="shared" si="26"/>
        <v>220</v>
      </c>
      <c r="CH8" s="45">
        <f t="shared" si="27"/>
        <v>44</v>
      </c>
      <c r="CI8" s="44">
        <v>0</v>
      </c>
      <c r="CJ8" s="46">
        <f t="shared" si="28"/>
        <v>0</v>
      </c>
      <c r="CK8" s="47">
        <f t="shared" si="29"/>
        <v>264</v>
      </c>
      <c r="CL8" s="48"/>
      <c r="CM8" s="44">
        <f t="shared" si="30"/>
        <v>0</v>
      </c>
      <c r="CN8" s="44"/>
      <c r="CO8" s="44">
        <f t="shared" si="31"/>
        <v>0</v>
      </c>
      <c r="CP8" s="44"/>
      <c r="CQ8" s="44">
        <f t="shared" si="32"/>
        <v>0</v>
      </c>
      <c r="CR8" s="44">
        <f t="shared" si="33"/>
        <v>0</v>
      </c>
      <c r="CS8" s="44">
        <f t="shared" si="34"/>
        <v>264</v>
      </c>
    </row>
    <row r="9" s="21" customFormat="1" ht="23" customHeight="1" spans="1:97">
      <c r="A9" s="36">
        <v>5</v>
      </c>
      <c r="B9" s="37" t="s">
        <v>121</v>
      </c>
      <c r="C9" s="37" t="s">
        <v>136</v>
      </c>
      <c r="D9" s="37" t="s">
        <v>123</v>
      </c>
      <c r="E9" s="37" t="s">
        <v>124</v>
      </c>
      <c r="F9" s="37" t="s">
        <v>125</v>
      </c>
      <c r="G9" s="37" t="s">
        <v>137</v>
      </c>
      <c r="H9" s="37"/>
      <c r="I9" s="37"/>
      <c r="J9" s="37"/>
      <c r="K9" s="37" t="s">
        <v>127</v>
      </c>
      <c r="L9" s="37">
        <v>1.13</v>
      </c>
      <c r="M9" s="37"/>
      <c r="N9" s="37" t="s">
        <v>128</v>
      </c>
      <c r="O9" s="37" t="s">
        <v>129</v>
      </c>
      <c r="P9" s="38"/>
      <c r="Q9" s="38"/>
      <c r="R9" s="44">
        <f t="shared" si="0"/>
        <v>1.13</v>
      </c>
      <c r="S9" s="44">
        <f t="shared" si="1"/>
        <v>220</v>
      </c>
      <c r="T9" s="44">
        <f t="shared" si="2"/>
        <v>0</v>
      </c>
      <c r="U9" s="44">
        <f t="shared" si="3"/>
        <v>0</v>
      </c>
      <c r="V9" s="44">
        <f t="shared" si="4"/>
        <v>0</v>
      </c>
      <c r="W9" s="44"/>
      <c r="X9" s="45">
        <f t="shared" si="5"/>
        <v>220</v>
      </c>
      <c r="Y9" s="44"/>
      <c r="Z9" s="44"/>
      <c r="AA9" s="44"/>
      <c r="AB9" s="44"/>
      <c r="AC9" s="44"/>
      <c r="AD9" s="44"/>
      <c r="AE9" s="44">
        <v>6</v>
      </c>
      <c r="AF9" s="45">
        <f t="shared" si="6"/>
        <v>0</v>
      </c>
      <c r="AG9" s="44"/>
      <c r="AH9" s="44">
        <f t="shared" si="7"/>
        <v>65</v>
      </c>
      <c r="AI9" s="44"/>
      <c r="AJ9" s="45">
        <f t="shared" si="8"/>
        <v>0</v>
      </c>
      <c r="AK9" s="44"/>
      <c r="AL9" s="44">
        <f t="shared" si="9"/>
        <v>0</v>
      </c>
      <c r="AM9" s="44"/>
      <c r="AN9" s="44">
        <f t="shared" si="10"/>
        <v>0</v>
      </c>
      <c r="AO9" s="44"/>
      <c r="AP9" s="44"/>
      <c r="AQ9" s="44">
        <f t="shared" si="11"/>
        <v>0</v>
      </c>
      <c r="AR9" s="44"/>
      <c r="AS9" s="44"/>
      <c r="AT9" s="44"/>
      <c r="AU9" s="45">
        <f t="shared" si="12"/>
        <v>0</v>
      </c>
      <c r="AV9" s="44"/>
      <c r="AW9" s="44"/>
      <c r="AX9" s="45"/>
      <c r="AY9" s="44"/>
      <c r="AZ9" s="44">
        <f t="shared" si="13"/>
        <v>0</v>
      </c>
      <c r="BA9" s="44"/>
      <c r="BB9" s="44">
        <f t="shared" si="14"/>
        <v>0</v>
      </c>
      <c r="BC9" s="44"/>
      <c r="BD9" s="44"/>
      <c r="BE9" s="44"/>
      <c r="BF9" s="44"/>
      <c r="BG9" s="45">
        <f t="shared" si="15"/>
        <v>0</v>
      </c>
      <c r="BH9" s="44">
        <v>0</v>
      </c>
      <c r="BI9" s="44">
        <f t="shared" si="16"/>
        <v>0</v>
      </c>
      <c r="BJ9" s="44"/>
      <c r="BK9" s="44">
        <f t="shared" si="17"/>
        <v>0</v>
      </c>
      <c r="BL9" s="44"/>
      <c r="BM9" s="44"/>
      <c r="BN9" s="44"/>
      <c r="BO9" s="44"/>
      <c r="BP9" s="44"/>
      <c r="BQ9" s="45">
        <f t="shared" si="18"/>
        <v>0</v>
      </c>
      <c r="BR9" s="44"/>
      <c r="BS9" s="44">
        <f t="shared" si="19"/>
        <v>0</v>
      </c>
      <c r="BT9" s="44"/>
      <c r="BU9" s="44">
        <f t="shared" si="20"/>
        <v>0</v>
      </c>
      <c r="BV9" s="45">
        <f t="shared" si="21"/>
        <v>0</v>
      </c>
      <c r="BW9" s="44"/>
      <c r="BX9" s="45">
        <f t="shared" si="22"/>
        <v>0</v>
      </c>
      <c r="BY9" s="44"/>
      <c r="BZ9" s="45">
        <f t="shared" si="23"/>
        <v>0</v>
      </c>
      <c r="CA9" s="44"/>
      <c r="CB9" s="44"/>
      <c r="CC9" s="44"/>
      <c r="CD9" s="45">
        <f t="shared" si="24"/>
        <v>0</v>
      </c>
      <c r="CE9" s="45"/>
      <c r="CF9" s="45">
        <f t="shared" si="25"/>
        <v>0</v>
      </c>
      <c r="CG9" s="45">
        <f t="shared" si="26"/>
        <v>220</v>
      </c>
      <c r="CH9" s="45">
        <f t="shared" si="27"/>
        <v>44</v>
      </c>
      <c r="CI9" s="44">
        <v>0</v>
      </c>
      <c r="CJ9" s="46">
        <f t="shared" si="28"/>
        <v>0</v>
      </c>
      <c r="CK9" s="47">
        <f t="shared" si="29"/>
        <v>264</v>
      </c>
      <c r="CL9" s="48"/>
      <c r="CM9" s="44">
        <f t="shared" si="30"/>
        <v>0</v>
      </c>
      <c r="CN9" s="44"/>
      <c r="CO9" s="44">
        <f t="shared" si="31"/>
        <v>0</v>
      </c>
      <c r="CP9" s="44"/>
      <c r="CQ9" s="44">
        <f t="shared" si="32"/>
        <v>0</v>
      </c>
      <c r="CR9" s="44">
        <f t="shared" si="33"/>
        <v>0</v>
      </c>
      <c r="CS9" s="44">
        <f t="shared" si="34"/>
        <v>264</v>
      </c>
    </row>
    <row r="10" s="21" customFormat="1" ht="23" customHeight="1" spans="1:97">
      <c r="A10" s="36">
        <v>6</v>
      </c>
      <c r="B10" s="37" t="s">
        <v>121</v>
      </c>
      <c r="C10" s="37" t="s">
        <v>138</v>
      </c>
      <c r="D10" s="37" t="s">
        <v>139</v>
      </c>
      <c r="E10" s="37" t="s">
        <v>140</v>
      </c>
      <c r="F10" s="37" t="s">
        <v>125</v>
      </c>
      <c r="G10" s="37" t="s">
        <v>141</v>
      </c>
      <c r="H10" s="37"/>
      <c r="I10" s="37"/>
      <c r="J10" s="37"/>
      <c r="K10" s="37" t="s">
        <v>142</v>
      </c>
      <c r="L10" s="37">
        <v>0.83</v>
      </c>
      <c r="M10" s="37"/>
      <c r="N10" s="37" t="s">
        <v>143</v>
      </c>
      <c r="O10" s="37" t="s">
        <v>129</v>
      </c>
      <c r="P10" s="38"/>
      <c r="Q10" s="38"/>
      <c r="R10" s="44">
        <f t="shared" si="0"/>
        <v>0.83</v>
      </c>
      <c r="S10" s="44">
        <f t="shared" si="1"/>
        <v>180</v>
      </c>
      <c r="T10" s="44">
        <f t="shared" si="2"/>
        <v>0</v>
      </c>
      <c r="U10" s="44">
        <f t="shared" si="3"/>
        <v>0</v>
      </c>
      <c r="V10" s="44">
        <f t="shared" si="4"/>
        <v>0</v>
      </c>
      <c r="W10" s="44"/>
      <c r="X10" s="45">
        <f t="shared" si="5"/>
        <v>180</v>
      </c>
      <c r="Y10" s="44"/>
      <c r="Z10" s="44"/>
      <c r="AA10" s="44"/>
      <c r="AB10" s="44"/>
      <c r="AC10" s="44"/>
      <c r="AD10" s="44"/>
      <c r="AE10" s="44">
        <v>6</v>
      </c>
      <c r="AF10" s="45">
        <f t="shared" si="6"/>
        <v>0</v>
      </c>
      <c r="AG10" s="44"/>
      <c r="AH10" s="44">
        <f t="shared" si="7"/>
        <v>65</v>
      </c>
      <c r="AI10" s="44"/>
      <c r="AJ10" s="45">
        <f t="shared" si="8"/>
        <v>0</v>
      </c>
      <c r="AK10" s="44"/>
      <c r="AL10" s="44">
        <f t="shared" si="9"/>
        <v>0</v>
      </c>
      <c r="AM10" s="44"/>
      <c r="AN10" s="44">
        <f t="shared" si="10"/>
        <v>0</v>
      </c>
      <c r="AO10" s="44"/>
      <c r="AP10" s="44"/>
      <c r="AQ10" s="44">
        <f t="shared" si="11"/>
        <v>0</v>
      </c>
      <c r="AR10" s="44"/>
      <c r="AS10" s="44"/>
      <c r="AT10" s="44"/>
      <c r="AU10" s="45">
        <f t="shared" si="12"/>
        <v>0</v>
      </c>
      <c r="AV10" s="44"/>
      <c r="AW10" s="44"/>
      <c r="AX10" s="45"/>
      <c r="AY10" s="44"/>
      <c r="AZ10" s="44">
        <f t="shared" si="13"/>
        <v>0</v>
      </c>
      <c r="BA10" s="44"/>
      <c r="BB10" s="44">
        <f t="shared" si="14"/>
        <v>0</v>
      </c>
      <c r="BC10" s="44"/>
      <c r="BD10" s="44"/>
      <c r="BE10" s="44"/>
      <c r="BF10" s="44"/>
      <c r="BG10" s="45">
        <f t="shared" si="15"/>
        <v>0</v>
      </c>
      <c r="BH10" s="44">
        <v>0</v>
      </c>
      <c r="BI10" s="44">
        <f t="shared" si="16"/>
        <v>0</v>
      </c>
      <c r="BJ10" s="44"/>
      <c r="BK10" s="44">
        <f t="shared" si="17"/>
        <v>0</v>
      </c>
      <c r="BL10" s="44"/>
      <c r="BM10" s="44"/>
      <c r="BN10" s="44"/>
      <c r="BO10" s="44"/>
      <c r="BP10" s="44"/>
      <c r="BQ10" s="45">
        <f t="shared" si="18"/>
        <v>0</v>
      </c>
      <c r="BR10" s="44"/>
      <c r="BS10" s="44">
        <f t="shared" si="19"/>
        <v>0</v>
      </c>
      <c r="BT10" s="44"/>
      <c r="BU10" s="44">
        <f t="shared" si="20"/>
        <v>0</v>
      </c>
      <c r="BV10" s="45">
        <f t="shared" si="21"/>
        <v>0</v>
      </c>
      <c r="BW10" s="44"/>
      <c r="BX10" s="45">
        <f t="shared" si="22"/>
        <v>0</v>
      </c>
      <c r="BY10" s="44"/>
      <c r="BZ10" s="45">
        <f t="shared" si="23"/>
        <v>0</v>
      </c>
      <c r="CA10" s="44"/>
      <c r="CB10" s="44"/>
      <c r="CC10" s="44"/>
      <c r="CD10" s="45">
        <f t="shared" si="24"/>
        <v>0</v>
      </c>
      <c r="CE10" s="45"/>
      <c r="CF10" s="45">
        <f t="shared" si="25"/>
        <v>0</v>
      </c>
      <c r="CG10" s="45">
        <f t="shared" si="26"/>
        <v>180</v>
      </c>
      <c r="CH10" s="45">
        <f t="shared" si="27"/>
        <v>36</v>
      </c>
      <c r="CI10" s="44">
        <v>0</v>
      </c>
      <c r="CJ10" s="46">
        <f t="shared" si="28"/>
        <v>0</v>
      </c>
      <c r="CK10" s="47">
        <f t="shared" si="29"/>
        <v>216</v>
      </c>
      <c r="CL10" s="48"/>
      <c r="CM10" s="44">
        <f t="shared" si="30"/>
        <v>0</v>
      </c>
      <c r="CN10" s="44"/>
      <c r="CO10" s="44">
        <f t="shared" si="31"/>
        <v>0</v>
      </c>
      <c r="CP10" s="44"/>
      <c r="CQ10" s="44">
        <f t="shared" si="32"/>
        <v>0</v>
      </c>
      <c r="CR10" s="44">
        <f t="shared" si="33"/>
        <v>0</v>
      </c>
      <c r="CS10" s="44">
        <f t="shared" si="34"/>
        <v>216</v>
      </c>
    </row>
    <row r="11" s="21" customFormat="1" ht="23" customHeight="1" spans="1:97">
      <c r="A11" s="36">
        <v>7</v>
      </c>
      <c r="B11" s="37" t="s">
        <v>121</v>
      </c>
      <c r="C11" s="37" t="s">
        <v>144</v>
      </c>
      <c r="D11" s="37" t="s">
        <v>139</v>
      </c>
      <c r="E11" s="37" t="s">
        <v>140</v>
      </c>
      <c r="F11" s="37" t="s">
        <v>125</v>
      </c>
      <c r="G11" s="37" t="s">
        <v>145</v>
      </c>
      <c r="H11" s="37"/>
      <c r="I11" s="37"/>
      <c r="J11" s="37"/>
      <c r="K11" s="37" t="s">
        <v>142</v>
      </c>
      <c r="L11" s="37">
        <v>0.83</v>
      </c>
      <c r="M11" s="37"/>
      <c r="N11" s="37" t="s">
        <v>143</v>
      </c>
      <c r="O11" s="37" t="s">
        <v>129</v>
      </c>
      <c r="P11" s="38"/>
      <c r="Q11" s="38"/>
      <c r="R11" s="44">
        <f t="shared" si="0"/>
        <v>0.83</v>
      </c>
      <c r="S11" s="44">
        <f t="shared" si="1"/>
        <v>180</v>
      </c>
      <c r="T11" s="44">
        <f t="shared" si="2"/>
        <v>0</v>
      </c>
      <c r="U11" s="44">
        <f t="shared" si="3"/>
        <v>0</v>
      </c>
      <c r="V11" s="44">
        <f t="shared" si="4"/>
        <v>0</v>
      </c>
      <c r="W11" s="44"/>
      <c r="X11" s="45">
        <f t="shared" si="5"/>
        <v>180</v>
      </c>
      <c r="Y11" s="44"/>
      <c r="Z11" s="44"/>
      <c r="AA11" s="44"/>
      <c r="AB11" s="44"/>
      <c r="AC11" s="44"/>
      <c r="AD11" s="44"/>
      <c r="AE11" s="44">
        <v>6</v>
      </c>
      <c r="AF11" s="45">
        <f t="shared" si="6"/>
        <v>0</v>
      </c>
      <c r="AG11" s="44"/>
      <c r="AH11" s="44">
        <f t="shared" si="7"/>
        <v>65</v>
      </c>
      <c r="AI11" s="44"/>
      <c r="AJ11" s="45">
        <f t="shared" si="8"/>
        <v>0</v>
      </c>
      <c r="AK11" s="44"/>
      <c r="AL11" s="44">
        <f t="shared" si="9"/>
        <v>0</v>
      </c>
      <c r="AM11" s="44"/>
      <c r="AN11" s="44">
        <f t="shared" si="10"/>
        <v>0</v>
      </c>
      <c r="AO11" s="44"/>
      <c r="AP11" s="44"/>
      <c r="AQ11" s="44">
        <f t="shared" si="11"/>
        <v>0</v>
      </c>
      <c r="AR11" s="44"/>
      <c r="AS11" s="44"/>
      <c r="AT11" s="44"/>
      <c r="AU11" s="45">
        <f t="shared" si="12"/>
        <v>0</v>
      </c>
      <c r="AV11" s="44"/>
      <c r="AW11" s="44"/>
      <c r="AX11" s="45"/>
      <c r="AY11" s="44"/>
      <c r="AZ11" s="44">
        <f t="shared" si="13"/>
        <v>0</v>
      </c>
      <c r="BA11" s="44"/>
      <c r="BB11" s="44">
        <f t="shared" si="14"/>
        <v>0</v>
      </c>
      <c r="BC11" s="44"/>
      <c r="BD11" s="44"/>
      <c r="BE11" s="44"/>
      <c r="BF11" s="44"/>
      <c r="BG11" s="45">
        <f t="shared" si="15"/>
        <v>0</v>
      </c>
      <c r="BH11" s="44">
        <v>0</v>
      </c>
      <c r="BI11" s="44">
        <f t="shared" si="16"/>
        <v>0</v>
      </c>
      <c r="BJ11" s="44"/>
      <c r="BK11" s="44">
        <f t="shared" si="17"/>
        <v>0</v>
      </c>
      <c r="BL11" s="44"/>
      <c r="BM11" s="44"/>
      <c r="BN11" s="44"/>
      <c r="BO11" s="44"/>
      <c r="BP11" s="44"/>
      <c r="BQ11" s="45">
        <f t="shared" si="18"/>
        <v>0</v>
      </c>
      <c r="BR11" s="44"/>
      <c r="BS11" s="44">
        <f t="shared" si="19"/>
        <v>0</v>
      </c>
      <c r="BT11" s="44"/>
      <c r="BU11" s="44">
        <f t="shared" si="20"/>
        <v>0</v>
      </c>
      <c r="BV11" s="45">
        <f t="shared" si="21"/>
        <v>0</v>
      </c>
      <c r="BW11" s="44"/>
      <c r="BX11" s="45">
        <f t="shared" si="22"/>
        <v>0</v>
      </c>
      <c r="BY11" s="44"/>
      <c r="BZ11" s="45">
        <f t="shared" si="23"/>
        <v>0</v>
      </c>
      <c r="CA11" s="44"/>
      <c r="CB11" s="44"/>
      <c r="CC11" s="44"/>
      <c r="CD11" s="45">
        <f t="shared" si="24"/>
        <v>0</v>
      </c>
      <c r="CE11" s="45"/>
      <c r="CF11" s="45">
        <f t="shared" si="25"/>
        <v>0</v>
      </c>
      <c r="CG11" s="45">
        <f t="shared" si="26"/>
        <v>180</v>
      </c>
      <c r="CH11" s="45">
        <f t="shared" si="27"/>
        <v>36</v>
      </c>
      <c r="CI11" s="44">
        <v>0</v>
      </c>
      <c r="CJ11" s="46">
        <f t="shared" si="28"/>
        <v>0</v>
      </c>
      <c r="CK11" s="47">
        <f t="shared" si="29"/>
        <v>216</v>
      </c>
      <c r="CL11" s="48"/>
      <c r="CM11" s="44">
        <f t="shared" si="30"/>
        <v>0</v>
      </c>
      <c r="CN11" s="44"/>
      <c r="CO11" s="44">
        <f t="shared" si="31"/>
        <v>0</v>
      </c>
      <c r="CP11" s="44"/>
      <c r="CQ11" s="44">
        <f t="shared" si="32"/>
        <v>0</v>
      </c>
      <c r="CR11" s="44">
        <f t="shared" si="33"/>
        <v>0</v>
      </c>
      <c r="CS11" s="44">
        <f t="shared" si="34"/>
        <v>216</v>
      </c>
    </row>
    <row r="12" s="21" customFormat="1" ht="23" customHeight="1" spans="1:97">
      <c r="A12" s="36">
        <v>8</v>
      </c>
      <c r="B12" s="37" t="s">
        <v>121</v>
      </c>
      <c r="C12" s="37" t="s">
        <v>146</v>
      </c>
      <c r="D12" s="37" t="s">
        <v>139</v>
      </c>
      <c r="E12" s="37" t="s">
        <v>140</v>
      </c>
      <c r="F12" s="37" t="s">
        <v>125</v>
      </c>
      <c r="G12" s="37" t="s">
        <v>147</v>
      </c>
      <c r="H12" s="37"/>
      <c r="I12" s="37"/>
      <c r="J12" s="37"/>
      <c r="K12" s="37" t="s">
        <v>142</v>
      </c>
      <c r="L12" s="37">
        <v>0.83</v>
      </c>
      <c r="M12" s="37"/>
      <c r="N12" s="37" t="s">
        <v>143</v>
      </c>
      <c r="O12" s="37" t="s">
        <v>129</v>
      </c>
      <c r="P12" s="38"/>
      <c r="Q12" s="38"/>
      <c r="R12" s="44">
        <f t="shared" si="0"/>
        <v>0.83</v>
      </c>
      <c r="S12" s="44">
        <f t="shared" si="1"/>
        <v>180</v>
      </c>
      <c r="T12" s="44">
        <f t="shared" si="2"/>
        <v>0</v>
      </c>
      <c r="U12" s="44">
        <f t="shared" si="3"/>
        <v>0</v>
      </c>
      <c r="V12" s="44">
        <f t="shared" si="4"/>
        <v>0</v>
      </c>
      <c r="W12" s="44"/>
      <c r="X12" s="45">
        <f t="shared" si="5"/>
        <v>180</v>
      </c>
      <c r="Y12" s="44"/>
      <c r="Z12" s="44"/>
      <c r="AA12" s="44"/>
      <c r="AB12" s="44"/>
      <c r="AC12" s="44"/>
      <c r="AD12" s="44"/>
      <c r="AE12" s="44">
        <v>6</v>
      </c>
      <c r="AF12" s="45">
        <f t="shared" si="6"/>
        <v>0</v>
      </c>
      <c r="AG12" s="44"/>
      <c r="AH12" s="44">
        <f t="shared" si="7"/>
        <v>65</v>
      </c>
      <c r="AI12" s="44"/>
      <c r="AJ12" s="45">
        <f t="shared" si="8"/>
        <v>0</v>
      </c>
      <c r="AK12" s="44"/>
      <c r="AL12" s="44">
        <f t="shared" si="9"/>
        <v>0</v>
      </c>
      <c r="AM12" s="44"/>
      <c r="AN12" s="44">
        <f t="shared" si="10"/>
        <v>0</v>
      </c>
      <c r="AO12" s="44"/>
      <c r="AP12" s="44"/>
      <c r="AQ12" s="44">
        <f t="shared" si="11"/>
        <v>0</v>
      </c>
      <c r="AR12" s="44"/>
      <c r="AS12" s="44"/>
      <c r="AT12" s="44"/>
      <c r="AU12" s="45">
        <f t="shared" si="12"/>
        <v>0</v>
      </c>
      <c r="AV12" s="44"/>
      <c r="AW12" s="44"/>
      <c r="AX12" s="45"/>
      <c r="AY12" s="44"/>
      <c r="AZ12" s="44">
        <f t="shared" si="13"/>
        <v>0</v>
      </c>
      <c r="BA12" s="44"/>
      <c r="BB12" s="44">
        <f t="shared" si="14"/>
        <v>0</v>
      </c>
      <c r="BC12" s="44"/>
      <c r="BD12" s="44"/>
      <c r="BE12" s="44"/>
      <c r="BF12" s="44"/>
      <c r="BG12" s="45">
        <f t="shared" si="15"/>
        <v>0</v>
      </c>
      <c r="BH12" s="44">
        <v>0</v>
      </c>
      <c r="BI12" s="44">
        <f t="shared" si="16"/>
        <v>0</v>
      </c>
      <c r="BJ12" s="44"/>
      <c r="BK12" s="44">
        <f t="shared" si="17"/>
        <v>0</v>
      </c>
      <c r="BL12" s="44"/>
      <c r="BM12" s="44"/>
      <c r="BN12" s="44"/>
      <c r="BO12" s="44"/>
      <c r="BP12" s="44"/>
      <c r="BQ12" s="45">
        <f t="shared" si="18"/>
        <v>0</v>
      </c>
      <c r="BR12" s="44"/>
      <c r="BS12" s="44">
        <f t="shared" si="19"/>
        <v>0</v>
      </c>
      <c r="BT12" s="44"/>
      <c r="BU12" s="44">
        <f t="shared" si="20"/>
        <v>0</v>
      </c>
      <c r="BV12" s="45">
        <f t="shared" si="21"/>
        <v>0</v>
      </c>
      <c r="BW12" s="44"/>
      <c r="BX12" s="45">
        <f t="shared" si="22"/>
        <v>0</v>
      </c>
      <c r="BY12" s="44"/>
      <c r="BZ12" s="45">
        <f t="shared" si="23"/>
        <v>0</v>
      </c>
      <c r="CA12" s="44"/>
      <c r="CB12" s="44"/>
      <c r="CC12" s="44"/>
      <c r="CD12" s="45">
        <f t="shared" si="24"/>
        <v>0</v>
      </c>
      <c r="CE12" s="45"/>
      <c r="CF12" s="45">
        <f t="shared" si="25"/>
        <v>0</v>
      </c>
      <c r="CG12" s="45">
        <f t="shared" si="26"/>
        <v>180</v>
      </c>
      <c r="CH12" s="45">
        <f t="shared" si="27"/>
        <v>36</v>
      </c>
      <c r="CI12" s="44">
        <v>0</v>
      </c>
      <c r="CJ12" s="46">
        <f t="shared" si="28"/>
        <v>0</v>
      </c>
      <c r="CK12" s="47">
        <f t="shared" si="29"/>
        <v>216</v>
      </c>
      <c r="CL12" s="48"/>
      <c r="CM12" s="44">
        <f t="shared" si="30"/>
        <v>0</v>
      </c>
      <c r="CN12" s="44"/>
      <c r="CO12" s="44">
        <f t="shared" si="31"/>
        <v>0</v>
      </c>
      <c r="CP12" s="44"/>
      <c r="CQ12" s="44">
        <f t="shared" si="32"/>
        <v>0</v>
      </c>
      <c r="CR12" s="44">
        <f t="shared" si="33"/>
        <v>0</v>
      </c>
      <c r="CS12" s="44">
        <f t="shared" si="34"/>
        <v>216</v>
      </c>
    </row>
    <row r="13" s="21" customFormat="1" ht="23" customHeight="1" spans="1:97">
      <c r="A13" s="36">
        <v>9</v>
      </c>
      <c r="B13" s="37" t="s">
        <v>121</v>
      </c>
      <c r="C13" s="37" t="s">
        <v>148</v>
      </c>
      <c r="D13" s="37" t="s">
        <v>139</v>
      </c>
      <c r="E13" s="37" t="s">
        <v>140</v>
      </c>
      <c r="F13" s="37" t="s">
        <v>125</v>
      </c>
      <c r="G13" s="37" t="s">
        <v>149</v>
      </c>
      <c r="H13" s="37"/>
      <c r="I13" s="37"/>
      <c r="J13" s="37"/>
      <c r="K13" s="37" t="s">
        <v>142</v>
      </c>
      <c r="L13" s="37">
        <v>0.83</v>
      </c>
      <c r="M13" s="37"/>
      <c r="N13" s="37" t="s">
        <v>143</v>
      </c>
      <c r="O13" s="37" t="s">
        <v>129</v>
      </c>
      <c r="P13" s="38"/>
      <c r="Q13" s="38"/>
      <c r="R13" s="44">
        <f t="shared" si="0"/>
        <v>0.83</v>
      </c>
      <c r="S13" s="44">
        <f t="shared" si="1"/>
        <v>180</v>
      </c>
      <c r="T13" s="44">
        <f t="shared" si="2"/>
        <v>0</v>
      </c>
      <c r="U13" s="44">
        <f t="shared" si="3"/>
        <v>0</v>
      </c>
      <c r="V13" s="44">
        <f t="shared" si="4"/>
        <v>0</v>
      </c>
      <c r="W13" s="44"/>
      <c r="X13" s="45">
        <f t="shared" si="5"/>
        <v>180</v>
      </c>
      <c r="Y13" s="44"/>
      <c r="Z13" s="44"/>
      <c r="AA13" s="44"/>
      <c r="AB13" s="44"/>
      <c r="AC13" s="44"/>
      <c r="AD13" s="44"/>
      <c r="AE13" s="44">
        <v>6</v>
      </c>
      <c r="AF13" s="45">
        <f t="shared" si="6"/>
        <v>0</v>
      </c>
      <c r="AG13" s="44"/>
      <c r="AH13" s="44">
        <f t="shared" si="7"/>
        <v>65</v>
      </c>
      <c r="AI13" s="44"/>
      <c r="AJ13" s="45">
        <f t="shared" si="8"/>
        <v>0</v>
      </c>
      <c r="AK13" s="44"/>
      <c r="AL13" s="44">
        <f t="shared" si="9"/>
        <v>0</v>
      </c>
      <c r="AM13" s="44"/>
      <c r="AN13" s="44">
        <f t="shared" si="10"/>
        <v>0</v>
      </c>
      <c r="AO13" s="44"/>
      <c r="AP13" s="44"/>
      <c r="AQ13" s="44">
        <f t="shared" si="11"/>
        <v>0</v>
      </c>
      <c r="AR13" s="44"/>
      <c r="AS13" s="44"/>
      <c r="AT13" s="44"/>
      <c r="AU13" s="45">
        <f t="shared" si="12"/>
        <v>0</v>
      </c>
      <c r="AV13" s="44"/>
      <c r="AW13" s="44"/>
      <c r="AX13" s="45"/>
      <c r="AY13" s="44"/>
      <c r="AZ13" s="44">
        <f t="shared" si="13"/>
        <v>0</v>
      </c>
      <c r="BA13" s="44"/>
      <c r="BB13" s="44">
        <f t="shared" si="14"/>
        <v>0</v>
      </c>
      <c r="BC13" s="44"/>
      <c r="BD13" s="44"/>
      <c r="BE13" s="44"/>
      <c r="BF13" s="44"/>
      <c r="BG13" s="45">
        <f t="shared" si="15"/>
        <v>0</v>
      </c>
      <c r="BH13" s="44">
        <v>0</v>
      </c>
      <c r="BI13" s="44">
        <f t="shared" si="16"/>
        <v>0</v>
      </c>
      <c r="BJ13" s="44"/>
      <c r="BK13" s="44">
        <f t="shared" si="17"/>
        <v>0</v>
      </c>
      <c r="BL13" s="44"/>
      <c r="BM13" s="44"/>
      <c r="BN13" s="44"/>
      <c r="BO13" s="44"/>
      <c r="BP13" s="44"/>
      <c r="BQ13" s="45">
        <f t="shared" si="18"/>
        <v>0</v>
      </c>
      <c r="BR13" s="44"/>
      <c r="BS13" s="44">
        <f t="shared" si="19"/>
        <v>0</v>
      </c>
      <c r="BT13" s="44"/>
      <c r="BU13" s="44">
        <f t="shared" si="20"/>
        <v>0</v>
      </c>
      <c r="BV13" s="45">
        <f t="shared" si="21"/>
        <v>0</v>
      </c>
      <c r="BW13" s="44"/>
      <c r="BX13" s="45">
        <f t="shared" si="22"/>
        <v>0</v>
      </c>
      <c r="BY13" s="44"/>
      <c r="BZ13" s="45">
        <f t="shared" si="23"/>
        <v>0</v>
      </c>
      <c r="CA13" s="44"/>
      <c r="CB13" s="44"/>
      <c r="CC13" s="44"/>
      <c r="CD13" s="45">
        <f t="shared" si="24"/>
        <v>0</v>
      </c>
      <c r="CE13" s="45"/>
      <c r="CF13" s="45">
        <f t="shared" si="25"/>
        <v>0</v>
      </c>
      <c r="CG13" s="45">
        <f t="shared" si="26"/>
        <v>180</v>
      </c>
      <c r="CH13" s="45">
        <f t="shared" si="27"/>
        <v>36</v>
      </c>
      <c r="CI13" s="44">
        <v>0</v>
      </c>
      <c r="CJ13" s="46">
        <f t="shared" si="28"/>
        <v>0</v>
      </c>
      <c r="CK13" s="47">
        <f t="shared" si="29"/>
        <v>216</v>
      </c>
      <c r="CL13" s="48"/>
      <c r="CM13" s="44">
        <f t="shared" si="30"/>
        <v>0</v>
      </c>
      <c r="CN13" s="44"/>
      <c r="CO13" s="44">
        <f t="shared" si="31"/>
        <v>0</v>
      </c>
      <c r="CP13" s="44"/>
      <c r="CQ13" s="44">
        <f t="shared" si="32"/>
        <v>0</v>
      </c>
      <c r="CR13" s="44">
        <f t="shared" si="33"/>
        <v>0</v>
      </c>
      <c r="CS13" s="44">
        <f t="shared" si="34"/>
        <v>216</v>
      </c>
    </row>
    <row r="14" s="21" customFormat="1" ht="23" customHeight="1" spans="1:97">
      <c r="A14" s="36">
        <v>10</v>
      </c>
      <c r="B14" s="37" t="s">
        <v>121</v>
      </c>
      <c r="C14" s="37" t="s">
        <v>150</v>
      </c>
      <c r="D14" s="37" t="s">
        <v>139</v>
      </c>
      <c r="E14" s="37" t="s">
        <v>140</v>
      </c>
      <c r="F14" s="37" t="s">
        <v>125</v>
      </c>
      <c r="G14" s="37" t="s">
        <v>151</v>
      </c>
      <c r="H14" s="37"/>
      <c r="I14" s="37"/>
      <c r="J14" s="37"/>
      <c r="K14" s="37" t="s">
        <v>142</v>
      </c>
      <c r="L14" s="37">
        <v>0.83</v>
      </c>
      <c r="M14" s="37"/>
      <c r="N14" s="37" t="s">
        <v>143</v>
      </c>
      <c r="O14" s="37" t="s">
        <v>129</v>
      </c>
      <c r="P14" s="38"/>
      <c r="Q14" s="38"/>
      <c r="R14" s="44">
        <f t="shared" si="0"/>
        <v>0.83</v>
      </c>
      <c r="S14" s="44">
        <f t="shared" si="1"/>
        <v>180</v>
      </c>
      <c r="T14" s="44">
        <f t="shared" si="2"/>
        <v>0</v>
      </c>
      <c r="U14" s="44">
        <f t="shared" si="3"/>
        <v>0</v>
      </c>
      <c r="V14" s="44">
        <f t="shared" si="4"/>
        <v>0</v>
      </c>
      <c r="W14" s="44"/>
      <c r="X14" s="45">
        <f t="shared" si="5"/>
        <v>180</v>
      </c>
      <c r="Y14" s="44"/>
      <c r="Z14" s="44"/>
      <c r="AA14" s="44"/>
      <c r="AB14" s="44"/>
      <c r="AC14" s="44"/>
      <c r="AD14" s="44"/>
      <c r="AE14" s="44">
        <v>6</v>
      </c>
      <c r="AF14" s="45">
        <f t="shared" si="6"/>
        <v>0</v>
      </c>
      <c r="AG14" s="44"/>
      <c r="AH14" s="44">
        <f t="shared" si="7"/>
        <v>65</v>
      </c>
      <c r="AI14" s="44"/>
      <c r="AJ14" s="45">
        <f t="shared" si="8"/>
        <v>0</v>
      </c>
      <c r="AK14" s="44"/>
      <c r="AL14" s="44">
        <f t="shared" si="9"/>
        <v>0</v>
      </c>
      <c r="AM14" s="44"/>
      <c r="AN14" s="44">
        <f t="shared" si="10"/>
        <v>0</v>
      </c>
      <c r="AO14" s="44"/>
      <c r="AP14" s="44"/>
      <c r="AQ14" s="44">
        <f t="shared" si="11"/>
        <v>0</v>
      </c>
      <c r="AR14" s="44"/>
      <c r="AS14" s="44"/>
      <c r="AT14" s="44"/>
      <c r="AU14" s="45">
        <f t="shared" si="12"/>
        <v>0</v>
      </c>
      <c r="AV14" s="44"/>
      <c r="AW14" s="44"/>
      <c r="AX14" s="45"/>
      <c r="AY14" s="44"/>
      <c r="AZ14" s="44">
        <f t="shared" si="13"/>
        <v>0</v>
      </c>
      <c r="BA14" s="44"/>
      <c r="BB14" s="44">
        <f t="shared" si="14"/>
        <v>0</v>
      </c>
      <c r="BC14" s="44"/>
      <c r="BD14" s="44"/>
      <c r="BE14" s="44"/>
      <c r="BF14" s="44"/>
      <c r="BG14" s="45">
        <f t="shared" si="15"/>
        <v>0</v>
      </c>
      <c r="BH14" s="44">
        <v>0</v>
      </c>
      <c r="BI14" s="44">
        <f t="shared" si="16"/>
        <v>0</v>
      </c>
      <c r="BJ14" s="44"/>
      <c r="BK14" s="44">
        <f t="shared" si="17"/>
        <v>0</v>
      </c>
      <c r="BL14" s="44"/>
      <c r="BM14" s="44"/>
      <c r="BN14" s="44"/>
      <c r="BO14" s="44"/>
      <c r="BP14" s="44"/>
      <c r="BQ14" s="45">
        <f t="shared" si="18"/>
        <v>0</v>
      </c>
      <c r="BR14" s="44"/>
      <c r="BS14" s="44">
        <f t="shared" si="19"/>
        <v>0</v>
      </c>
      <c r="BT14" s="44"/>
      <c r="BU14" s="44">
        <f t="shared" si="20"/>
        <v>0</v>
      </c>
      <c r="BV14" s="45">
        <f t="shared" si="21"/>
        <v>0</v>
      </c>
      <c r="BW14" s="44"/>
      <c r="BX14" s="45">
        <f t="shared" si="22"/>
        <v>0</v>
      </c>
      <c r="BY14" s="44"/>
      <c r="BZ14" s="45">
        <f t="shared" si="23"/>
        <v>0</v>
      </c>
      <c r="CA14" s="44"/>
      <c r="CB14" s="44"/>
      <c r="CC14" s="44"/>
      <c r="CD14" s="45">
        <f t="shared" si="24"/>
        <v>0</v>
      </c>
      <c r="CE14" s="45"/>
      <c r="CF14" s="45">
        <f t="shared" si="25"/>
        <v>0</v>
      </c>
      <c r="CG14" s="45">
        <f t="shared" si="26"/>
        <v>180</v>
      </c>
      <c r="CH14" s="45">
        <f t="shared" si="27"/>
        <v>36</v>
      </c>
      <c r="CI14" s="44">
        <v>0</v>
      </c>
      <c r="CJ14" s="46">
        <f t="shared" si="28"/>
        <v>0</v>
      </c>
      <c r="CK14" s="47">
        <f t="shared" si="29"/>
        <v>216</v>
      </c>
      <c r="CL14" s="48"/>
      <c r="CM14" s="44">
        <f t="shared" si="30"/>
        <v>0</v>
      </c>
      <c r="CN14" s="44"/>
      <c r="CO14" s="44">
        <f t="shared" si="31"/>
        <v>0</v>
      </c>
      <c r="CP14" s="44"/>
      <c r="CQ14" s="44">
        <f t="shared" si="32"/>
        <v>0</v>
      </c>
      <c r="CR14" s="44">
        <f t="shared" si="33"/>
        <v>0</v>
      </c>
      <c r="CS14" s="44">
        <f t="shared" si="34"/>
        <v>216</v>
      </c>
    </row>
    <row r="15" s="21" customFormat="1" ht="23" customHeight="1" spans="1:97">
      <c r="A15" s="36">
        <v>11</v>
      </c>
      <c r="B15" s="37" t="s">
        <v>121</v>
      </c>
      <c r="C15" s="37" t="s">
        <v>152</v>
      </c>
      <c r="D15" s="37" t="s">
        <v>153</v>
      </c>
      <c r="E15" s="37" t="s">
        <v>154</v>
      </c>
      <c r="F15" s="37" t="s">
        <v>125</v>
      </c>
      <c r="G15" s="37" t="s">
        <v>155</v>
      </c>
      <c r="H15" s="37"/>
      <c r="I15" s="37"/>
      <c r="J15" s="37"/>
      <c r="K15" s="37" t="s">
        <v>156</v>
      </c>
      <c r="L15" s="37">
        <v>1</v>
      </c>
      <c r="M15" s="37"/>
      <c r="N15" s="37" t="s">
        <v>157</v>
      </c>
      <c r="O15" s="37" t="s">
        <v>129</v>
      </c>
      <c r="P15" s="38"/>
      <c r="Q15" s="38"/>
      <c r="R15" s="44">
        <f t="shared" si="0"/>
        <v>1</v>
      </c>
      <c r="S15" s="44">
        <f t="shared" si="1"/>
        <v>220</v>
      </c>
      <c r="T15" s="44">
        <f t="shared" si="2"/>
        <v>0</v>
      </c>
      <c r="U15" s="44">
        <f t="shared" si="3"/>
        <v>0</v>
      </c>
      <c r="V15" s="44">
        <f t="shared" si="4"/>
        <v>0</v>
      </c>
      <c r="W15" s="44"/>
      <c r="X15" s="45">
        <f t="shared" si="5"/>
        <v>220</v>
      </c>
      <c r="Y15" s="44"/>
      <c r="Z15" s="44"/>
      <c r="AA15" s="44"/>
      <c r="AB15" s="44"/>
      <c r="AC15" s="44"/>
      <c r="AD15" s="44"/>
      <c r="AE15" s="44">
        <v>6</v>
      </c>
      <c r="AF15" s="45">
        <f t="shared" si="6"/>
        <v>0</v>
      </c>
      <c r="AG15" s="44"/>
      <c r="AH15" s="44">
        <f t="shared" si="7"/>
        <v>65</v>
      </c>
      <c r="AI15" s="44"/>
      <c r="AJ15" s="45">
        <f t="shared" si="8"/>
        <v>0</v>
      </c>
      <c r="AK15" s="44"/>
      <c r="AL15" s="44">
        <f t="shared" si="9"/>
        <v>0</v>
      </c>
      <c r="AM15" s="44"/>
      <c r="AN15" s="44">
        <f t="shared" si="10"/>
        <v>0</v>
      </c>
      <c r="AO15" s="44"/>
      <c r="AP15" s="44"/>
      <c r="AQ15" s="44">
        <f t="shared" si="11"/>
        <v>0</v>
      </c>
      <c r="AR15" s="44"/>
      <c r="AS15" s="44"/>
      <c r="AT15" s="44"/>
      <c r="AU15" s="45">
        <f t="shared" si="12"/>
        <v>0</v>
      </c>
      <c r="AV15" s="44"/>
      <c r="AW15" s="44"/>
      <c r="AX15" s="45"/>
      <c r="AY15" s="44"/>
      <c r="AZ15" s="44">
        <f t="shared" si="13"/>
        <v>0</v>
      </c>
      <c r="BA15" s="44"/>
      <c r="BB15" s="44">
        <f t="shared" si="14"/>
        <v>0</v>
      </c>
      <c r="BC15" s="44"/>
      <c r="BD15" s="44"/>
      <c r="BE15" s="44"/>
      <c r="BF15" s="44"/>
      <c r="BG15" s="45">
        <f t="shared" si="15"/>
        <v>0</v>
      </c>
      <c r="BH15" s="44">
        <v>0</v>
      </c>
      <c r="BI15" s="44">
        <f t="shared" si="16"/>
        <v>0</v>
      </c>
      <c r="BJ15" s="44"/>
      <c r="BK15" s="44">
        <f t="shared" si="17"/>
        <v>0</v>
      </c>
      <c r="BL15" s="44"/>
      <c r="BM15" s="44"/>
      <c r="BN15" s="44"/>
      <c r="BO15" s="44"/>
      <c r="BP15" s="44"/>
      <c r="BQ15" s="45">
        <f t="shared" si="18"/>
        <v>0</v>
      </c>
      <c r="BR15" s="44"/>
      <c r="BS15" s="44">
        <f t="shared" si="19"/>
        <v>0</v>
      </c>
      <c r="BT15" s="44"/>
      <c r="BU15" s="44">
        <f t="shared" si="20"/>
        <v>0</v>
      </c>
      <c r="BV15" s="45">
        <f t="shared" si="21"/>
        <v>0</v>
      </c>
      <c r="BW15" s="44"/>
      <c r="BX15" s="45">
        <f t="shared" si="22"/>
        <v>0</v>
      </c>
      <c r="BY15" s="44"/>
      <c r="BZ15" s="45">
        <f t="shared" si="23"/>
        <v>0</v>
      </c>
      <c r="CA15" s="44"/>
      <c r="CB15" s="44"/>
      <c r="CC15" s="44"/>
      <c r="CD15" s="45">
        <f t="shared" si="24"/>
        <v>0</v>
      </c>
      <c r="CE15" s="45"/>
      <c r="CF15" s="45">
        <f t="shared" si="25"/>
        <v>0</v>
      </c>
      <c r="CG15" s="45">
        <f t="shared" si="26"/>
        <v>220</v>
      </c>
      <c r="CH15" s="45">
        <f t="shared" si="27"/>
        <v>44</v>
      </c>
      <c r="CI15" s="44">
        <v>0</v>
      </c>
      <c r="CJ15" s="46">
        <f t="shared" si="28"/>
        <v>0</v>
      </c>
      <c r="CK15" s="47">
        <f t="shared" si="29"/>
        <v>264</v>
      </c>
      <c r="CL15" s="48"/>
      <c r="CM15" s="44">
        <f t="shared" si="30"/>
        <v>0</v>
      </c>
      <c r="CN15" s="44"/>
      <c r="CO15" s="44">
        <f t="shared" si="31"/>
        <v>0</v>
      </c>
      <c r="CP15" s="44"/>
      <c r="CQ15" s="44">
        <f t="shared" si="32"/>
        <v>0</v>
      </c>
      <c r="CR15" s="44">
        <f t="shared" si="33"/>
        <v>0</v>
      </c>
      <c r="CS15" s="44">
        <f t="shared" si="34"/>
        <v>264</v>
      </c>
    </row>
    <row r="16" s="21" customFormat="1" ht="23" customHeight="1" spans="1:97">
      <c r="A16" s="36">
        <v>12</v>
      </c>
      <c r="B16" s="37" t="s">
        <v>121</v>
      </c>
      <c r="C16" s="37" t="s">
        <v>158</v>
      </c>
      <c r="D16" s="37" t="s">
        <v>153</v>
      </c>
      <c r="E16" s="37" t="s">
        <v>154</v>
      </c>
      <c r="F16" s="37" t="s">
        <v>125</v>
      </c>
      <c r="G16" s="37" t="s">
        <v>159</v>
      </c>
      <c r="H16" s="37"/>
      <c r="I16" s="37"/>
      <c r="J16" s="37"/>
      <c r="K16" s="37" t="s">
        <v>156</v>
      </c>
      <c r="L16" s="37">
        <v>1</v>
      </c>
      <c r="M16" s="37"/>
      <c r="N16" s="37" t="s">
        <v>157</v>
      </c>
      <c r="O16" s="37" t="s">
        <v>129</v>
      </c>
      <c r="P16" s="38"/>
      <c r="Q16" s="38"/>
      <c r="R16" s="44">
        <f t="shared" ref="R16:R31" si="35">L16</f>
        <v>1</v>
      </c>
      <c r="S16" s="44">
        <f t="shared" ref="S16:S31" si="36">_xlfn.IFS(R16=0,0,R16&lt;1,180,R16&lt;5,220,R16&lt;10,260,R16&lt;20,320,R16&lt;50,380,R16&lt;100,480,R16&gt;=100,480+6*(R16-100))</f>
        <v>220</v>
      </c>
      <c r="T16" s="44">
        <f t="shared" ref="T16:T31" si="37">M16</f>
        <v>0</v>
      </c>
      <c r="U16" s="44">
        <f t="shared" ref="U16:U31" si="38">_xlfn.IFS(T16=0,0,T16&lt;=20,200,T16&lt;=50,300,T16&gt;50,250+T16)</f>
        <v>0</v>
      </c>
      <c r="V16" s="44">
        <f t="shared" ref="V16:V31" si="39">_xlfn.IFS(F16="",0,F16="Ⅰ",0,F16="Ⅱ",S16*0.5,F16="Ⅲ",S16*0.7)</f>
        <v>0</v>
      </c>
      <c r="W16" s="44"/>
      <c r="X16" s="45">
        <f t="shared" ref="X16:X31" si="40">S16+U16+V16+W16</f>
        <v>220</v>
      </c>
      <c r="Y16" s="44"/>
      <c r="Z16" s="44"/>
      <c r="AA16" s="44"/>
      <c r="AB16" s="44"/>
      <c r="AC16" s="44"/>
      <c r="AD16" s="44"/>
      <c r="AE16" s="44">
        <v>6</v>
      </c>
      <c r="AF16" s="45">
        <f t="shared" ref="AF16:AF31" si="41">(AB16+AC16+AD16)*AE16</f>
        <v>0</v>
      </c>
      <c r="AG16" s="44"/>
      <c r="AH16" s="44">
        <f t="shared" ref="AH16:AH31" si="42">_xlfn.IFS(AG16&lt;=20,65,AG16&gt;20,(65*(1+0.2*ROUNDUP((AG16-20)/5,0))))</f>
        <v>65</v>
      </c>
      <c r="AI16" s="44"/>
      <c r="AJ16" s="45">
        <f t="shared" ref="AJ16:AJ31" si="43">AG16*AI16</f>
        <v>0</v>
      </c>
      <c r="AK16" s="44"/>
      <c r="AL16" s="44">
        <f t="shared" ref="AL16:AL31" si="44">AK16*50</f>
        <v>0</v>
      </c>
      <c r="AM16" s="44"/>
      <c r="AN16" s="44">
        <f t="shared" ref="AN16:AN31" si="45">AM16*30</f>
        <v>0</v>
      </c>
      <c r="AO16" s="44"/>
      <c r="AP16" s="44"/>
      <c r="AQ16" s="44">
        <f t="shared" ref="AQ16:AQ31" si="46">AP16*300</f>
        <v>0</v>
      </c>
      <c r="AR16" s="44"/>
      <c r="AS16" s="44"/>
      <c r="AT16" s="44"/>
      <c r="AU16" s="45">
        <f t="shared" ref="AU16:AU31" si="47">AL16+AN16+AO16+AQ16+AR16+AS16+AT16</f>
        <v>0</v>
      </c>
      <c r="AV16" s="44"/>
      <c r="AW16" s="44"/>
      <c r="AX16" s="45"/>
      <c r="AY16" s="44"/>
      <c r="AZ16" s="44">
        <f t="shared" ref="AZ16:AZ31" si="48">AY16*50</f>
        <v>0</v>
      </c>
      <c r="BA16" s="44"/>
      <c r="BB16" s="44">
        <f t="shared" ref="BB16:BB31" si="49">BA16*20</f>
        <v>0</v>
      </c>
      <c r="BC16" s="44"/>
      <c r="BD16" s="44"/>
      <c r="BE16" s="44"/>
      <c r="BF16" s="44"/>
      <c r="BG16" s="45">
        <f t="shared" ref="BG16:BG31" si="50">AZ16+BB16+BC16*50+BD16*55+BE16*60+BF16*60</f>
        <v>0</v>
      </c>
      <c r="BH16" s="44">
        <v>0</v>
      </c>
      <c r="BI16" s="44">
        <f t="shared" ref="BI16:BI31" si="51">BH16*40</f>
        <v>0</v>
      </c>
      <c r="BJ16" s="44"/>
      <c r="BK16" s="44">
        <f t="shared" ref="BK16:BK31" si="52">BJ16*90</f>
        <v>0</v>
      </c>
      <c r="BL16" s="44"/>
      <c r="BM16" s="44"/>
      <c r="BN16" s="44"/>
      <c r="BO16" s="44"/>
      <c r="BP16" s="44"/>
      <c r="BQ16" s="45">
        <f t="shared" ref="BQ16:BQ31" si="53">BI16+BK16+BL16+BM16+BN16+BO16+BP16</f>
        <v>0</v>
      </c>
      <c r="BR16" s="44"/>
      <c r="BS16" s="44">
        <f t="shared" ref="BS16:BS31" si="54">_xlfn.IFS(BR16&lt;=2,25*BR16,2&lt;BR16&lt;=8,200*BR16,BR16&gt;8,300*BR16)</f>
        <v>0</v>
      </c>
      <c r="BT16" s="44"/>
      <c r="BU16" s="44">
        <f t="shared" ref="BU16:BU31" si="55">BT16*50</f>
        <v>0</v>
      </c>
      <c r="BV16" s="45">
        <f t="shared" ref="BV16:BV31" si="56">BS16+BU16</f>
        <v>0</v>
      </c>
      <c r="BW16" s="44"/>
      <c r="BX16" s="45">
        <f t="shared" ref="BX16:BX31" si="57">BW16*50</f>
        <v>0</v>
      </c>
      <c r="BY16" s="44"/>
      <c r="BZ16" s="45">
        <f t="shared" ref="BZ16:BZ31" si="58">BY16*20</f>
        <v>0</v>
      </c>
      <c r="CA16" s="44"/>
      <c r="CB16" s="44"/>
      <c r="CC16" s="44"/>
      <c r="CD16" s="45">
        <f t="shared" ref="CD16:CD31" si="59">CA16*700+CB16*100+CC16*20</f>
        <v>0</v>
      </c>
      <c r="CE16" s="45"/>
      <c r="CF16" s="45">
        <f t="shared" si="25"/>
        <v>0</v>
      </c>
      <c r="CG16" s="45">
        <f t="shared" si="26"/>
        <v>220</v>
      </c>
      <c r="CH16" s="45">
        <f t="shared" ref="CH16:CH31" si="60">CG16*0.2</f>
        <v>44</v>
      </c>
      <c r="CI16" s="44">
        <v>0</v>
      </c>
      <c r="CJ16" s="46">
        <f t="shared" ref="CJ16:CJ31" si="61">_xlfn.IFS(CI16&lt;3,0,CI16&lt;7,CG16*20%,CI16&lt;11,CG16*30%,CI16&lt;31,CG16*(30%+5%*INT((CI16-7)/4)),CI16&gt;=31,CG16*60%)</f>
        <v>0</v>
      </c>
      <c r="CK16" s="47">
        <f t="shared" si="29"/>
        <v>264</v>
      </c>
      <c r="CL16" s="48"/>
      <c r="CM16" s="44">
        <f t="shared" si="30"/>
        <v>0</v>
      </c>
      <c r="CN16" s="44"/>
      <c r="CO16" s="44">
        <f t="shared" si="31"/>
        <v>0</v>
      </c>
      <c r="CP16" s="44"/>
      <c r="CQ16" s="44">
        <f t="shared" si="32"/>
        <v>0</v>
      </c>
      <c r="CR16" s="44">
        <f t="shared" si="33"/>
        <v>0</v>
      </c>
      <c r="CS16" s="44">
        <f t="shared" si="34"/>
        <v>264</v>
      </c>
    </row>
    <row r="17" s="21" customFormat="1" ht="23" customHeight="1" spans="1:97">
      <c r="A17" s="36">
        <v>13</v>
      </c>
      <c r="B17" s="37" t="s">
        <v>121</v>
      </c>
      <c r="C17" s="37" t="s">
        <v>160</v>
      </c>
      <c r="D17" s="37" t="s">
        <v>153</v>
      </c>
      <c r="E17" s="37" t="s">
        <v>154</v>
      </c>
      <c r="F17" s="37" t="s">
        <v>125</v>
      </c>
      <c r="G17" s="37" t="s">
        <v>161</v>
      </c>
      <c r="H17" s="37"/>
      <c r="I17" s="37"/>
      <c r="J17" s="37"/>
      <c r="K17" s="37" t="s">
        <v>156</v>
      </c>
      <c r="L17" s="37">
        <v>1</v>
      </c>
      <c r="M17" s="37"/>
      <c r="N17" s="37" t="s">
        <v>157</v>
      </c>
      <c r="O17" s="37" t="s">
        <v>129</v>
      </c>
      <c r="P17" s="38"/>
      <c r="Q17" s="38"/>
      <c r="R17" s="44">
        <f t="shared" si="35"/>
        <v>1</v>
      </c>
      <c r="S17" s="44">
        <f t="shared" si="36"/>
        <v>220</v>
      </c>
      <c r="T17" s="44">
        <f t="shared" si="37"/>
        <v>0</v>
      </c>
      <c r="U17" s="44">
        <f t="shared" si="38"/>
        <v>0</v>
      </c>
      <c r="V17" s="44">
        <f t="shared" si="39"/>
        <v>0</v>
      </c>
      <c r="W17" s="44"/>
      <c r="X17" s="45">
        <f t="shared" si="40"/>
        <v>220</v>
      </c>
      <c r="Y17" s="44"/>
      <c r="Z17" s="44"/>
      <c r="AA17" s="44"/>
      <c r="AB17" s="44"/>
      <c r="AC17" s="44"/>
      <c r="AD17" s="44"/>
      <c r="AE17" s="44">
        <v>6</v>
      </c>
      <c r="AF17" s="45">
        <f t="shared" si="41"/>
        <v>0</v>
      </c>
      <c r="AG17" s="44"/>
      <c r="AH17" s="44">
        <f t="shared" si="42"/>
        <v>65</v>
      </c>
      <c r="AI17" s="44"/>
      <c r="AJ17" s="45">
        <f t="shared" si="43"/>
        <v>0</v>
      </c>
      <c r="AK17" s="44"/>
      <c r="AL17" s="44">
        <f t="shared" si="44"/>
        <v>0</v>
      </c>
      <c r="AM17" s="44"/>
      <c r="AN17" s="44">
        <f t="shared" si="45"/>
        <v>0</v>
      </c>
      <c r="AO17" s="44"/>
      <c r="AP17" s="44"/>
      <c r="AQ17" s="44">
        <f t="shared" si="46"/>
        <v>0</v>
      </c>
      <c r="AR17" s="44"/>
      <c r="AS17" s="44"/>
      <c r="AT17" s="44"/>
      <c r="AU17" s="45">
        <f t="shared" si="47"/>
        <v>0</v>
      </c>
      <c r="AV17" s="44"/>
      <c r="AW17" s="44"/>
      <c r="AX17" s="45"/>
      <c r="AY17" s="44"/>
      <c r="AZ17" s="44">
        <f t="shared" si="48"/>
        <v>0</v>
      </c>
      <c r="BA17" s="44"/>
      <c r="BB17" s="44">
        <f t="shared" si="49"/>
        <v>0</v>
      </c>
      <c r="BC17" s="44"/>
      <c r="BD17" s="44"/>
      <c r="BE17" s="44"/>
      <c r="BF17" s="44"/>
      <c r="BG17" s="45">
        <f t="shared" si="50"/>
        <v>0</v>
      </c>
      <c r="BH17" s="44">
        <v>0</v>
      </c>
      <c r="BI17" s="44">
        <f t="shared" si="51"/>
        <v>0</v>
      </c>
      <c r="BJ17" s="44"/>
      <c r="BK17" s="44">
        <f t="shared" si="52"/>
        <v>0</v>
      </c>
      <c r="BL17" s="44"/>
      <c r="BM17" s="44"/>
      <c r="BN17" s="44"/>
      <c r="BO17" s="44"/>
      <c r="BP17" s="44"/>
      <c r="BQ17" s="45">
        <f t="shared" si="53"/>
        <v>0</v>
      </c>
      <c r="BR17" s="44"/>
      <c r="BS17" s="44">
        <f t="shared" si="54"/>
        <v>0</v>
      </c>
      <c r="BT17" s="44"/>
      <c r="BU17" s="44">
        <f t="shared" si="55"/>
        <v>0</v>
      </c>
      <c r="BV17" s="45">
        <f t="shared" si="56"/>
        <v>0</v>
      </c>
      <c r="BW17" s="44"/>
      <c r="BX17" s="45">
        <f t="shared" si="57"/>
        <v>0</v>
      </c>
      <c r="BY17" s="44"/>
      <c r="BZ17" s="45">
        <f t="shared" si="58"/>
        <v>0</v>
      </c>
      <c r="CA17" s="44"/>
      <c r="CB17" s="44"/>
      <c r="CC17" s="44"/>
      <c r="CD17" s="45">
        <f t="shared" si="59"/>
        <v>0</v>
      </c>
      <c r="CE17" s="45"/>
      <c r="CF17" s="45">
        <f t="shared" si="25"/>
        <v>0</v>
      </c>
      <c r="CG17" s="45">
        <f t="shared" si="26"/>
        <v>220</v>
      </c>
      <c r="CH17" s="45">
        <f t="shared" si="60"/>
        <v>44</v>
      </c>
      <c r="CI17" s="44">
        <v>0</v>
      </c>
      <c r="CJ17" s="46">
        <f t="shared" si="61"/>
        <v>0</v>
      </c>
      <c r="CK17" s="47">
        <f t="shared" si="29"/>
        <v>264</v>
      </c>
      <c r="CL17" s="48"/>
      <c r="CM17" s="44">
        <f t="shared" si="30"/>
        <v>0</v>
      </c>
      <c r="CN17" s="44"/>
      <c r="CO17" s="44">
        <f t="shared" si="31"/>
        <v>0</v>
      </c>
      <c r="CP17" s="44"/>
      <c r="CQ17" s="44">
        <f t="shared" si="32"/>
        <v>0</v>
      </c>
      <c r="CR17" s="44">
        <f t="shared" si="33"/>
        <v>0</v>
      </c>
      <c r="CS17" s="44">
        <f t="shared" si="34"/>
        <v>264</v>
      </c>
    </row>
    <row r="18" s="21" customFormat="1" ht="23" customHeight="1" spans="1:97">
      <c r="A18" s="36">
        <v>14</v>
      </c>
      <c r="B18" s="37" t="s">
        <v>121</v>
      </c>
      <c r="C18" s="37" t="s">
        <v>162</v>
      </c>
      <c r="D18" s="37" t="s">
        <v>153</v>
      </c>
      <c r="E18" s="37" t="s">
        <v>154</v>
      </c>
      <c r="F18" s="37" t="s">
        <v>125</v>
      </c>
      <c r="G18" s="37" t="s">
        <v>163</v>
      </c>
      <c r="H18" s="37"/>
      <c r="I18" s="37"/>
      <c r="J18" s="37"/>
      <c r="K18" s="37" t="s">
        <v>156</v>
      </c>
      <c r="L18" s="37">
        <v>1</v>
      </c>
      <c r="M18" s="37"/>
      <c r="N18" s="37" t="s">
        <v>157</v>
      </c>
      <c r="O18" s="37" t="s">
        <v>129</v>
      </c>
      <c r="P18" s="38"/>
      <c r="Q18" s="38"/>
      <c r="R18" s="44">
        <f t="shared" si="35"/>
        <v>1</v>
      </c>
      <c r="S18" s="44">
        <f t="shared" si="36"/>
        <v>220</v>
      </c>
      <c r="T18" s="44">
        <f t="shared" si="37"/>
        <v>0</v>
      </c>
      <c r="U18" s="44">
        <f t="shared" si="38"/>
        <v>0</v>
      </c>
      <c r="V18" s="44">
        <f t="shared" si="39"/>
        <v>0</v>
      </c>
      <c r="W18" s="44"/>
      <c r="X18" s="45">
        <f t="shared" si="40"/>
        <v>220</v>
      </c>
      <c r="Y18" s="44"/>
      <c r="Z18" s="44"/>
      <c r="AA18" s="44"/>
      <c r="AB18" s="44"/>
      <c r="AC18" s="44"/>
      <c r="AD18" s="44"/>
      <c r="AE18" s="44">
        <v>6</v>
      </c>
      <c r="AF18" s="45">
        <f t="shared" si="41"/>
        <v>0</v>
      </c>
      <c r="AG18" s="44"/>
      <c r="AH18" s="44">
        <f t="shared" si="42"/>
        <v>65</v>
      </c>
      <c r="AI18" s="44"/>
      <c r="AJ18" s="45">
        <f t="shared" si="43"/>
        <v>0</v>
      </c>
      <c r="AK18" s="44"/>
      <c r="AL18" s="44">
        <f t="shared" si="44"/>
        <v>0</v>
      </c>
      <c r="AM18" s="44"/>
      <c r="AN18" s="44">
        <f t="shared" si="45"/>
        <v>0</v>
      </c>
      <c r="AO18" s="44"/>
      <c r="AP18" s="44"/>
      <c r="AQ18" s="44">
        <f t="shared" si="46"/>
        <v>0</v>
      </c>
      <c r="AR18" s="44"/>
      <c r="AS18" s="44"/>
      <c r="AT18" s="44"/>
      <c r="AU18" s="45">
        <f t="shared" si="47"/>
        <v>0</v>
      </c>
      <c r="AV18" s="44"/>
      <c r="AW18" s="44"/>
      <c r="AX18" s="45"/>
      <c r="AY18" s="44"/>
      <c r="AZ18" s="44">
        <f t="shared" si="48"/>
        <v>0</v>
      </c>
      <c r="BA18" s="44"/>
      <c r="BB18" s="44">
        <f t="shared" si="49"/>
        <v>0</v>
      </c>
      <c r="BC18" s="44"/>
      <c r="BD18" s="44"/>
      <c r="BE18" s="44"/>
      <c r="BF18" s="44"/>
      <c r="BG18" s="45">
        <f t="shared" si="50"/>
        <v>0</v>
      </c>
      <c r="BH18" s="44">
        <v>0</v>
      </c>
      <c r="BI18" s="44">
        <f t="shared" si="51"/>
        <v>0</v>
      </c>
      <c r="BJ18" s="44"/>
      <c r="BK18" s="44">
        <f t="shared" si="52"/>
        <v>0</v>
      </c>
      <c r="BL18" s="44"/>
      <c r="BM18" s="44"/>
      <c r="BN18" s="44"/>
      <c r="BO18" s="44"/>
      <c r="BP18" s="44"/>
      <c r="BQ18" s="45">
        <f t="shared" si="53"/>
        <v>0</v>
      </c>
      <c r="BR18" s="44"/>
      <c r="BS18" s="44">
        <f t="shared" si="54"/>
        <v>0</v>
      </c>
      <c r="BT18" s="44"/>
      <c r="BU18" s="44">
        <f t="shared" si="55"/>
        <v>0</v>
      </c>
      <c r="BV18" s="45">
        <f t="shared" si="56"/>
        <v>0</v>
      </c>
      <c r="BW18" s="44"/>
      <c r="BX18" s="45">
        <f t="shared" si="57"/>
        <v>0</v>
      </c>
      <c r="BY18" s="44"/>
      <c r="BZ18" s="45">
        <f t="shared" si="58"/>
        <v>0</v>
      </c>
      <c r="CA18" s="44"/>
      <c r="CB18" s="44"/>
      <c r="CC18" s="44"/>
      <c r="CD18" s="45">
        <f t="shared" si="59"/>
        <v>0</v>
      </c>
      <c r="CE18" s="45"/>
      <c r="CF18" s="45">
        <f t="shared" si="25"/>
        <v>0</v>
      </c>
      <c r="CG18" s="45">
        <f t="shared" si="26"/>
        <v>220</v>
      </c>
      <c r="CH18" s="45">
        <f t="shared" si="60"/>
        <v>44</v>
      </c>
      <c r="CI18" s="44">
        <v>0</v>
      </c>
      <c r="CJ18" s="46">
        <f t="shared" si="61"/>
        <v>0</v>
      </c>
      <c r="CK18" s="47">
        <f t="shared" si="29"/>
        <v>264</v>
      </c>
      <c r="CL18" s="48"/>
      <c r="CM18" s="44">
        <f t="shared" si="30"/>
        <v>0</v>
      </c>
      <c r="CN18" s="44"/>
      <c r="CO18" s="44">
        <f t="shared" si="31"/>
        <v>0</v>
      </c>
      <c r="CP18" s="44"/>
      <c r="CQ18" s="44">
        <f t="shared" si="32"/>
        <v>0</v>
      </c>
      <c r="CR18" s="44">
        <f t="shared" si="33"/>
        <v>0</v>
      </c>
      <c r="CS18" s="44">
        <f t="shared" si="34"/>
        <v>264</v>
      </c>
    </row>
    <row r="19" s="21" customFormat="1" ht="23" customHeight="1" spans="1:97">
      <c r="A19" s="36">
        <v>15</v>
      </c>
      <c r="B19" s="37" t="s">
        <v>121</v>
      </c>
      <c r="C19" s="37" t="s">
        <v>164</v>
      </c>
      <c r="D19" s="37" t="s">
        <v>153</v>
      </c>
      <c r="E19" s="37" t="s">
        <v>154</v>
      </c>
      <c r="F19" s="37" t="s">
        <v>125</v>
      </c>
      <c r="G19" s="37" t="s">
        <v>165</v>
      </c>
      <c r="H19" s="37"/>
      <c r="I19" s="37"/>
      <c r="J19" s="37"/>
      <c r="K19" s="37" t="s">
        <v>156</v>
      </c>
      <c r="L19" s="37">
        <v>1</v>
      </c>
      <c r="M19" s="37"/>
      <c r="N19" s="37" t="s">
        <v>157</v>
      </c>
      <c r="O19" s="37" t="s">
        <v>129</v>
      </c>
      <c r="P19" s="38"/>
      <c r="Q19" s="38"/>
      <c r="R19" s="44">
        <f t="shared" si="35"/>
        <v>1</v>
      </c>
      <c r="S19" s="44">
        <f t="shared" si="36"/>
        <v>220</v>
      </c>
      <c r="T19" s="44">
        <f t="shared" si="37"/>
        <v>0</v>
      </c>
      <c r="U19" s="44">
        <f t="shared" si="38"/>
        <v>0</v>
      </c>
      <c r="V19" s="44">
        <f t="shared" si="39"/>
        <v>0</v>
      </c>
      <c r="W19" s="44"/>
      <c r="X19" s="45">
        <f t="shared" si="40"/>
        <v>220</v>
      </c>
      <c r="Y19" s="44"/>
      <c r="Z19" s="44"/>
      <c r="AA19" s="44"/>
      <c r="AB19" s="44"/>
      <c r="AC19" s="44"/>
      <c r="AD19" s="44"/>
      <c r="AE19" s="44">
        <v>6</v>
      </c>
      <c r="AF19" s="45">
        <f t="shared" si="41"/>
        <v>0</v>
      </c>
      <c r="AG19" s="44"/>
      <c r="AH19" s="44">
        <f t="shared" si="42"/>
        <v>65</v>
      </c>
      <c r="AI19" s="44"/>
      <c r="AJ19" s="45">
        <f t="shared" si="43"/>
        <v>0</v>
      </c>
      <c r="AK19" s="44"/>
      <c r="AL19" s="44">
        <f t="shared" si="44"/>
        <v>0</v>
      </c>
      <c r="AM19" s="44"/>
      <c r="AN19" s="44">
        <f t="shared" si="45"/>
        <v>0</v>
      </c>
      <c r="AO19" s="44"/>
      <c r="AP19" s="44"/>
      <c r="AQ19" s="44">
        <f t="shared" si="46"/>
        <v>0</v>
      </c>
      <c r="AR19" s="44"/>
      <c r="AS19" s="44"/>
      <c r="AT19" s="44"/>
      <c r="AU19" s="45">
        <f t="shared" si="47"/>
        <v>0</v>
      </c>
      <c r="AV19" s="44"/>
      <c r="AW19" s="44"/>
      <c r="AX19" s="45"/>
      <c r="AY19" s="44"/>
      <c r="AZ19" s="44">
        <f t="shared" si="48"/>
        <v>0</v>
      </c>
      <c r="BA19" s="44"/>
      <c r="BB19" s="44">
        <f t="shared" si="49"/>
        <v>0</v>
      </c>
      <c r="BC19" s="44"/>
      <c r="BD19" s="44"/>
      <c r="BE19" s="44"/>
      <c r="BF19" s="44"/>
      <c r="BG19" s="45">
        <f t="shared" si="50"/>
        <v>0</v>
      </c>
      <c r="BH19" s="44">
        <v>0</v>
      </c>
      <c r="BI19" s="44">
        <f t="shared" si="51"/>
        <v>0</v>
      </c>
      <c r="BJ19" s="44"/>
      <c r="BK19" s="44">
        <f t="shared" si="52"/>
        <v>0</v>
      </c>
      <c r="BL19" s="44"/>
      <c r="BM19" s="44"/>
      <c r="BN19" s="44"/>
      <c r="BO19" s="44"/>
      <c r="BP19" s="44"/>
      <c r="BQ19" s="45">
        <f t="shared" si="53"/>
        <v>0</v>
      </c>
      <c r="BR19" s="44"/>
      <c r="BS19" s="44">
        <f t="shared" si="54"/>
        <v>0</v>
      </c>
      <c r="BT19" s="44"/>
      <c r="BU19" s="44">
        <f t="shared" si="55"/>
        <v>0</v>
      </c>
      <c r="BV19" s="45">
        <f t="shared" si="56"/>
        <v>0</v>
      </c>
      <c r="BW19" s="44"/>
      <c r="BX19" s="45">
        <f t="shared" si="57"/>
        <v>0</v>
      </c>
      <c r="BY19" s="44"/>
      <c r="BZ19" s="45">
        <f t="shared" si="58"/>
        <v>0</v>
      </c>
      <c r="CA19" s="44"/>
      <c r="CB19" s="44"/>
      <c r="CC19" s="44"/>
      <c r="CD19" s="45">
        <f t="shared" si="59"/>
        <v>0</v>
      </c>
      <c r="CE19" s="45"/>
      <c r="CF19" s="45">
        <f t="shared" si="25"/>
        <v>0</v>
      </c>
      <c r="CG19" s="45">
        <f t="shared" si="26"/>
        <v>220</v>
      </c>
      <c r="CH19" s="45">
        <f t="shared" si="60"/>
        <v>44</v>
      </c>
      <c r="CI19" s="44">
        <v>0</v>
      </c>
      <c r="CJ19" s="46">
        <f t="shared" si="61"/>
        <v>0</v>
      </c>
      <c r="CK19" s="47">
        <f t="shared" si="29"/>
        <v>264</v>
      </c>
      <c r="CL19" s="48"/>
      <c r="CM19" s="44">
        <f t="shared" si="30"/>
        <v>0</v>
      </c>
      <c r="CN19" s="44"/>
      <c r="CO19" s="44">
        <f t="shared" si="31"/>
        <v>0</v>
      </c>
      <c r="CP19" s="44"/>
      <c r="CQ19" s="44">
        <f t="shared" si="32"/>
        <v>0</v>
      </c>
      <c r="CR19" s="44">
        <f t="shared" si="33"/>
        <v>0</v>
      </c>
      <c r="CS19" s="44">
        <f t="shared" si="34"/>
        <v>264</v>
      </c>
    </row>
    <row r="20" s="21" customFormat="1" ht="23" customHeight="1" spans="1:97">
      <c r="A20" s="36">
        <v>16</v>
      </c>
      <c r="B20" s="37" t="s">
        <v>121</v>
      </c>
      <c r="C20" s="37" t="s">
        <v>166</v>
      </c>
      <c r="D20" s="37" t="s">
        <v>167</v>
      </c>
      <c r="E20" s="37" t="s">
        <v>168</v>
      </c>
      <c r="F20" s="37" t="s">
        <v>125</v>
      </c>
      <c r="G20" s="37" t="s">
        <v>169</v>
      </c>
      <c r="H20" s="37"/>
      <c r="I20" s="37"/>
      <c r="J20" s="37"/>
      <c r="K20" s="37" t="s">
        <v>170</v>
      </c>
      <c r="L20" s="37">
        <v>12</v>
      </c>
      <c r="M20" s="37"/>
      <c r="N20" s="37" t="s">
        <v>171</v>
      </c>
      <c r="O20" s="37" t="s">
        <v>172</v>
      </c>
      <c r="P20" s="38"/>
      <c r="Q20" s="38"/>
      <c r="R20" s="44">
        <f t="shared" si="35"/>
        <v>12</v>
      </c>
      <c r="S20" s="44">
        <f t="shared" si="36"/>
        <v>320</v>
      </c>
      <c r="T20" s="44">
        <f t="shared" si="37"/>
        <v>0</v>
      </c>
      <c r="U20" s="44">
        <f t="shared" si="38"/>
        <v>0</v>
      </c>
      <c r="V20" s="44">
        <f t="shared" si="39"/>
        <v>0</v>
      </c>
      <c r="W20" s="44"/>
      <c r="X20" s="45">
        <f t="shared" si="40"/>
        <v>320</v>
      </c>
      <c r="Y20" s="44"/>
      <c r="Z20" s="44"/>
      <c r="AA20" s="44"/>
      <c r="AB20" s="44"/>
      <c r="AC20" s="44"/>
      <c r="AD20" s="44"/>
      <c r="AE20" s="44">
        <v>6</v>
      </c>
      <c r="AF20" s="45">
        <f t="shared" si="41"/>
        <v>0</v>
      </c>
      <c r="AG20" s="44"/>
      <c r="AH20" s="44">
        <f t="shared" si="42"/>
        <v>65</v>
      </c>
      <c r="AI20" s="44"/>
      <c r="AJ20" s="45">
        <f t="shared" si="43"/>
        <v>0</v>
      </c>
      <c r="AK20" s="44"/>
      <c r="AL20" s="44">
        <f t="shared" si="44"/>
        <v>0</v>
      </c>
      <c r="AM20" s="44"/>
      <c r="AN20" s="44">
        <f t="shared" si="45"/>
        <v>0</v>
      </c>
      <c r="AO20" s="44"/>
      <c r="AP20" s="44"/>
      <c r="AQ20" s="44">
        <f t="shared" si="46"/>
        <v>0</v>
      </c>
      <c r="AR20" s="44"/>
      <c r="AS20" s="44"/>
      <c r="AT20" s="44"/>
      <c r="AU20" s="45">
        <f t="shared" si="47"/>
        <v>0</v>
      </c>
      <c r="AV20" s="44"/>
      <c r="AW20" s="44"/>
      <c r="AX20" s="45"/>
      <c r="AY20" s="44"/>
      <c r="AZ20" s="44">
        <f t="shared" si="48"/>
        <v>0</v>
      </c>
      <c r="BA20" s="44"/>
      <c r="BB20" s="44">
        <f t="shared" si="49"/>
        <v>0</v>
      </c>
      <c r="BC20" s="44"/>
      <c r="BD20" s="44"/>
      <c r="BE20" s="44"/>
      <c r="BF20" s="44"/>
      <c r="BG20" s="45">
        <f t="shared" si="50"/>
        <v>0</v>
      </c>
      <c r="BH20" s="44">
        <v>0</v>
      </c>
      <c r="BI20" s="44">
        <f t="shared" si="51"/>
        <v>0</v>
      </c>
      <c r="BJ20" s="44"/>
      <c r="BK20" s="44">
        <f t="shared" si="52"/>
        <v>0</v>
      </c>
      <c r="BL20" s="44"/>
      <c r="BM20" s="44"/>
      <c r="BN20" s="44"/>
      <c r="BO20" s="44"/>
      <c r="BP20" s="44"/>
      <c r="BQ20" s="45">
        <f t="shared" si="53"/>
        <v>0</v>
      </c>
      <c r="BR20" s="44"/>
      <c r="BS20" s="44">
        <f t="shared" si="54"/>
        <v>0</v>
      </c>
      <c r="BT20" s="44"/>
      <c r="BU20" s="44">
        <f t="shared" si="55"/>
        <v>0</v>
      </c>
      <c r="BV20" s="45">
        <f t="shared" si="56"/>
        <v>0</v>
      </c>
      <c r="BW20" s="44"/>
      <c r="BX20" s="45">
        <f t="shared" si="57"/>
        <v>0</v>
      </c>
      <c r="BY20" s="44"/>
      <c r="BZ20" s="45">
        <f t="shared" si="58"/>
        <v>0</v>
      </c>
      <c r="CA20" s="44"/>
      <c r="CB20" s="44"/>
      <c r="CC20" s="44"/>
      <c r="CD20" s="45">
        <f t="shared" si="59"/>
        <v>0</v>
      </c>
      <c r="CE20" s="45"/>
      <c r="CF20" s="45">
        <f t="shared" si="25"/>
        <v>0</v>
      </c>
      <c r="CG20" s="45">
        <f t="shared" si="26"/>
        <v>320</v>
      </c>
      <c r="CH20" s="45">
        <f t="shared" si="60"/>
        <v>64</v>
      </c>
      <c r="CI20" s="44">
        <v>0</v>
      </c>
      <c r="CJ20" s="46">
        <f t="shared" si="61"/>
        <v>0</v>
      </c>
      <c r="CK20" s="47">
        <f t="shared" si="29"/>
        <v>384</v>
      </c>
      <c r="CL20" s="48"/>
      <c r="CM20" s="44">
        <f t="shared" si="30"/>
        <v>0</v>
      </c>
      <c r="CN20" s="44"/>
      <c r="CO20" s="44">
        <f t="shared" si="31"/>
        <v>0</v>
      </c>
      <c r="CP20" s="44"/>
      <c r="CQ20" s="44">
        <f t="shared" si="32"/>
        <v>0</v>
      </c>
      <c r="CR20" s="44">
        <f t="shared" si="33"/>
        <v>0</v>
      </c>
      <c r="CS20" s="44">
        <f t="shared" si="34"/>
        <v>384</v>
      </c>
    </row>
    <row r="21" s="21" customFormat="1" ht="23" customHeight="1" spans="1:97">
      <c r="A21" s="36">
        <v>17</v>
      </c>
      <c r="B21" s="37" t="s">
        <v>121</v>
      </c>
      <c r="C21" s="37" t="s">
        <v>173</v>
      </c>
      <c r="D21" s="37" t="s">
        <v>167</v>
      </c>
      <c r="E21" s="37" t="s">
        <v>168</v>
      </c>
      <c r="F21" s="37" t="s">
        <v>125</v>
      </c>
      <c r="G21" s="37" t="s">
        <v>174</v>
      </c>
      <c r="H21" s="37"/>
      <c r="I21" s="37"/>
      <c r="J21" s="37"/>
      <c r="K21" s="37" t="s">
        <v>170</v>
      </c>
      <c r="L21" s="37">
        <v>12</v>
      </c>
      <c r="M21" s="37"/>
      <c r="N21" s="37" t="s">
        <v>171</v>
      </c>
      <c r="O21" s="37" t="s">
        <v>172</v>
      </c>
      <c r="P21" s="38"/>
      <c r="Q21" s="38"/>
      <c r="R21" s="44">
        <f t="shared" si="35"/>
        <v>12</v>
      </c>
      <c r="S21" s="44">
        <f t="shared" si="36"/>
        <v>320</v>
      </c>
      <c r="T21" s="44">
        <f t="shared" si="37"/>
        <v>0</v>
      </c>
      <c r="U21" s="44">
        <f t="shared" si="38"/>
        <v>0</v>
      </c>
      <c r="V21" s="44">
        <f t="shared" si="39"/>
        <v>0</v>
      </c>
      <c r="W21" s="44"/>
      <c r="X21" s="45">
        <f t="shared" si="40"/>
        <v>320</v>
      </c>
      <c r="Y21" s="44"/>
      <c r="Z21" s="44"/>
      <c r="AA21" s="44"/>
      <c r="AB21" s="44"/>
      <c r="AC21" s="44"/>
      <c r="AD21" s="44"/>
      <c r="AE21" s="44">
        <v>6</v>
      </c>
      <c r="AF21" s="45">
        <f t="shared" si="41"/>
        <v>0</v>
      </c>
      <c r="AG21" s="44"/>
      <c r="AH21" s="44">
        <f t="shared" si="42"/>
        <v>65</v>
      </c>
      <c r="AI21" s="44"/>
      <c r="AJ21" s="45">
        <f t="shared" si="43"/>
        <v>0</v>
      </c>
      <c r="AK21" s="44"/>
      <c r="AL21" s="44">
        <f t="shared" si="44"/>
        <v>0</v>
      </c>
      <c r="AM21" s="44"/>
      <c r="AN21" s="44">
        <f t="shared" si="45"/>
        <v>0</v>
      </c>
      <c r="AO21" s="44"/>
      <c r="AP21" s="44"/>
      <c r="AQ21" s="44">
        <f t="shared" si="46"/>
        <v>0</v>
      </c>
      <c r="AR21" s="44"/>
      <c r="AS21" s="44"/>
      <c r="AT21" s="44"/>
      <c r="AU21" s="45">
        <f t="shared" si="47"/>
        <v>0</v>
      </c>
      <c r="AV21" s="44"/>
      <c r="AW21" s="44"/>
      <c r="AX21" s="45"/>
      <c r="AY21" s="44"/>
      <c r="AZ21" s="44">
        <f t="shared" si="48"/>
        <v>0</v>
      </c>
      <c r="BA21" s="44"/>
      <c r="BB21" s="44">
        <f t="shared" si="49"/>
        <v>0</v>
      </c>
      <c r="BC21" s="44"/>
      <c r="BD21" s="44"/>
      <c r="BE21" s="44"/>
      <c r="BF21" s="44"/>
      <c r="BG21" s="45">
        <f t="shared" si="50"/>
        <v>0</v>
      </c>
      <c r="BH21" s="44">
        <v>0</v>
      </c>
      <c r="BI21" s="44">
        <f t="shared" si="51"/>
        <v>0</v>
      </c>
      <c r="BJ21" s="44"/>
      <c r="BK21" s="44">
        <f t="shared" si="52"/>
        <v>0</v>
      </c>
      <c r="BL21" s="44"/>
      <c r="BM21" s="44"/>
      <c r="BN21" s="44"/>
      <c r="BO21" s="44"/>
      <c r="BP21" s="44"/>
      <c r="BQ21" s="45">
        <f t="shared" si="53"/>
        <v>0</v>
      </c>
      <c r="BR21" s="44"/>
      <c r="BS21" s="44">
        <f t="shared" si="54"/>
        <v>0</v>
      </c>
      <c r="BT21" s="44"/>
      <c r="BU21" s="44">
        <f t="shared" si="55"/>
        <v>0</v>
      </c>
      <c r="BV21" s="45">
        <f t="shared" si="56"/>
        <v>0</v>
      </c>
      <c r="BW21" s="44"/>
      <c r="BX21" s="45">
        <f t="shared" si="57"/>
        <v>0</v>
      </c>
      <c r="BY21" s="44"/>
      <c r="BZ21" s="45">
        <f t="shared" si="58"/>
        <v>0</v>
      </c>
      <c r="CA21" s="44"/>
      <c r="CB21" s="44"/>
      <c r="CC21" s="44"/>
      <c r="CD21" s="45">
        <f t="shared" si="59"/>
        <v>0</v>
      </c>
      <c r="CE21" s="45"/>
      <c r="CF21" s="45">
        <f t="shared" si="25"/>
        <v>0</v>
      </c>
      <c r="CG21" s="45">
        <f t="shared" si="26"/>
        <v>320</v>
      </c>
      <c r="CH21" s="45">
        <f t="shared" si="60"/>
        <v>64</v>
      </c>
      <c r="CI21" s="44">
        <v>0</v>
      </c>
      <c r="CJ21" s="46">
        <f t="shared" si="61"/>
        <v>0</v>
      </c>
      <c r="CK21" s="47">
        <f t="shared" si="29"/>
        <v>384</v>
      </c>
      <c r="CL21" s="48"/>
      <c r="CM21" s="44">
        <f t="shared" si="30"/>
        <v>0</v>
      </c>
      <c r="CN21" s="44"/>
      <c r="CO21" s="44">
        <f t="shared" si="31"/>
        <v>0</v>
      </c>
      <c r="CP21" s="44"/>
      <c r="CQ21" s="44">
        <f t="shared" si="32"/>
        <v>0</v>
      </c>
      <c r="CR21" s="44">
        <f t="shared" si="33"/>
        <v>0</v>
      </c>
      <c r="CS21" s="44">
        <f t="shared" si="34"/>
        <v>384</v>
      </c>
    </row>
    <row r="22" s="21" customFormat="1" ht="23" customHeight="1" spans="1:97">
      <c r="A22" s="36">
        <v>18</v>
      </c>
      <c r="B22" s="37" t="s">
        <v>121</v>
      </c>
      <c r="C22" s="37" t="s">
        <v>175</v>
      </c>
      <c r="D22" s="37" t="s">
        <v>167</v>
      </c>
      <c r="E22" s="37" t="s">
        <v>168</v>
      </c>
      <c r="F22" s="37" t="s">
        <v>125</v>
      </c>
      <c r="G22" s="37" t="s">
        <v>176</v>
      </c>
      <c r="H22" s="37"/>
      <c r="I22" s="37"/>
      <c r="J22" s="37"/>
      <c r="K22" s="37" t="s">
        <v>170</v>
      </c>
      <c r="L22" s="37">
        <v>12</v>
      </c>
      <c r="M22" s="37"/>
      <c r="N22" s="37" t="s">
        <v>171</v>
      </c>
      <c r="O22" s="37" t="s">
        <v>172</v>
      </c>
      <c r="P22" s="38"/>
      <c r="Q22" s="38"/>
      <c r="R22" s="44">
        <f t="shared" si="35"/>
        <v>12</v>
      </c>
      <c r="S22" s="44">
        <f t="shared" si="36"/>
        <v>320</v>
      </c>
      <c r="T22" s="44">
        <f t="shared" si="37"/>
        <v>0</v>
      </c>
      <c r="U22" s="44">
        <f t="shared" si="38"/>
        <v>0</v>
      </c>
      <c r="V22" s="44">
        <f t="shared" si="39"/>
        <v>0</v>
      </c>
      <c r="W22" s="44"/>
      <c r="X22" s="45">
        <f t="shared" si="40"/>
        <v>320</v>
      </c>
      <c r="Y22" s="44"/>
      <c r="Z22" s="44"/>
      <c r="AA22" s="44"/>
      <c r="AB22" s="44"/>
      <c r="AC22" s="44"/>
      <c r="AD22" s="44"/>
      <c r="AE22" s="44">
        <v>6</v>
      </c>
      <c r="AF22" s="45">
        <f t="shared" si="41"/>
        <v>0</v>
      </c>
      <c r="AG22" s="44"/>
      <c r="AH22" s="44">
        <f t="shared" si="42"/>
        <v>65</v>
      </c>
      <c r="AI22" s="44"/>
      <c r="AJ22" s="45">
        <f t="shared" si="43"/>
        <v>0</v>
      </c>
      <c r="AK22" s="44"/>
      <c r="AL22" s="44">
        <f t="shared" si="44"/>
        <v>0</v>
      </c>
      <c r="AM22" s="44"/>
      <c r="AN22" s="44">
        <f t="shared" si="45"/>
        <v>0</v>
      </c>
      <c r="AO22" s="44"/>
      <c r="AP22" s="44"/>
      <c r="AQ22" s="44">
        <f t="shared" si="46"/>
        <v>0</v>
      </c>
      <c r="AR22" s="44"/>
      <c r="AS22" s="44"/>
      <c r="AT22" s="44"/>
      <c r="AU22" s="45">
        <f t="shared" si="47"/>
        <v>0</v>
      </c>
      <c r="AV22" s="44"/>
      <c r="AW22" s="44"/>
      <c r="AX22" s="45"/>
      <c r="AY22" s="44"/>
      <c r="AZ22" s="44">
        <f t="shared" si="48"/>
        <v>0</v>
      </c>
      <c r="BA22" s="44"/>
      <c r="BB22" s="44">
        <f t="shared" si="49"/>
        <v>0</v>
      </c>
      <c r="BC22" s="44"/>
      <c r="BD22" s="44"/>
      <c r="BE22" s="44"/>
      <c r="BF22" s="44"/>
      <c r="BG22" s="45">
        <f t="shared" si="50"/>
        <v>0</v>
      </c>
      <c r="BH22" s="44">
        <v>0</v>
      </c>
      <c r="BI22" s="44">
        <f t="shared" si="51"/>
        <v>0</v>
      </c>
      <c r="BJ22" s="44"/>
      <c r="BK22" s="44">
        <f t="shared" si="52"/>
        <v>0</v>
      </c>
      <c r="BL22" s="44"/>
      <c r="BM22" s="44"/>
      <c r="BN22" s="44"/>
      <c r="BO22" s="44"/>
      <c r="BP22" s="44"/>
      <c r="BQ22" s="45">
        <f t="shared" si="53"/>
        <v>0</v>
      </c>
      <c r="BR22" s="44"/>
      <c r="BS22" s="44">
        <f t="shared" si="54"/>
        <v>0</v>
      </c>
      <c r="BT22" s="44"/>
      <c r="BU22" s="44">
        <f t="shared" si="55"/>
        <v>0</v>
      </c>
      <c r="BV22" s="45">
        <f t="shared" si="56"/>
        <v>0</v>
      </c>
      <c r="BW22" s="44"/>
      <c r="BX22" s="45">
        <f t="shared" si="57"/>
        <v>0</v>
      </c>
      <c r="BY22" s="44"/>
      <c r="BZ22" s="45">
        <f t="shared" si="58"/>
        <v>0</v>
      </c>
      <c r="CA22" s="44"/>
      <c r="CB22" s="44"/>
      <c r="CC22" s="44"/>
      <c r="CD22" s="45">
        <f t="shared" si="59"/>
        <v>0</v>
      </c>
      <c r="CE22" s="45"/>
      <c r="CF22" s="45">
        <f t="shared" si="25"/>
        <v>0</v>
      </c>
      <c r="CG22" s="45">
        <f t="shared" si="26"/>
        <v>320</v>
      </c>
      <c r="CH22" s="45">
        <f t="shared" si="60"/>
        <v>64</v>
      </c>
      <c r="CI22" s="44">
        <v>0</v>
      </c>
      <c r="CJ22" s="46">
        <f t="shared" si="61"/>
        <v>0</v>
      </c>
      <c r="CK22" s="47">
        <f t="shared" si="29"/>
        <v>384</v>
      </c>
      <c r="CL22" s="48"/>
      <c r="CM22" s="44">
        <f t="shared" si="30"/>
        <v>0</v>
      </c>
      <c r="CN22" s="44"/>
      <c r="CO22" s="44">
        <f t="shared" si="31"/>
        <v>0</v>
      </c>
      <c r="CP22" s="44"/>
      <c r="CQ22" s="44">
        <f t="shared" si="32"/>
        <v>0</v>
      </c>
      <c r="CR22" s="44">
        <f t="shared" si="33"/>
        <v>0</v>
      </c>
      <c r="CS22" s="44">
        <f t="shared" si="34"/>
        <v>384</v>
      </c>
    </row>
    <row r="23" s="21" customFormat="1" ht="23" customHeight="1" spans="1:97">
      <c r="A23" s="36">
        <v>19</v>
      </c>
      <c r="B23" s="37" t="s">
        <v>121</v>
      </c>
      <c r="C23" s="37" t="s">
        <v>177</v>
      </c>
      <c r="D23" s="37" t="s">
        <v>167</v>
      </c>
      <c r="E23" s="37" t="s">
        <v>168</v>
      </c>
      <c r="F23" s="37" t="s">
        <v>125</v>
      </c>
      <c r="G23" s="37" t="s">
        <v>178</v>
      </c>
      <c r="H23" s="37"/>
      <c r="I23" s="37"/>
      <c r="J23" s="37"/>
      <c r="K23" s="37" t="s">
        <v>170</v>
      </c>
      <c r="L23" s="37">
        <v>12</v>
      </c>
      <c r="M23" s="37"/>
      <c r="N23" s="37" t="s">
        <v>171</v>
      </c>
      <c r="O23" s="37" t="s">
        <v>172</v>
      </c>
      <c r="P23" s="38"/>
      <c r="Q23" s="38"/>
      <c r="R23" s="44">
        <f t="shared" si="35"/>
        <v>12</v>
      </c>
      <c r="S23" s="44">
        <f t="shared" si="36"/>
        <v>320</v>
      </c>
      <c r="T23" s="44">
        <f t="shared" si="37"/>
        <v>0</v>
      </c>
      <c r="U23" s="44">
        <f t="shared" si="38"/>
        <v>0</v>
      </c>
      <c r="V23" s="44">
        <f t="shared" si="39"/>
        <v>0</v>
      </c>
      <c r="W23" s="44"/>
      <c r="X23" s="45">
        <f t="shared" si="40"/>
        <v>320</v>
      </c>
      <c r="Y23" s="44"/>
      <c r="Z23" s="44"/>
      <c r="AA23" s="44"/>
      <c r="AB23" s="44"/>
      <c r="AC23" s="44"/>
      <c r="AD23" s="44"/>
      <c r="AE23" s="44">
        <v>6</v>
      </c>
      <c r="AF23" s="45">
        <f t="shared" si="41"/>
        <v>0</v>
      </c>
      <c r="AG23" s="44"/>
      <c r="AH23" s="44">
        <f t="shared" si="42"/>
        <v>65</v>
      </c>
      <c r="AI23" s="44"/>
      <c r="AJ23" s="45">
        <f t="shared" si="43"/>
        <v>0</v>
      </c>
      <c r="AK23" s="44"/>
      <c r="AL23" s="44">
        <f t="shared" si="44"/>
        <v>0</v>
      </c>
      <c r="AM23" s="44"/>
      <c r="AN23" s="44">
        <f t="shared" si="45"/>
        <v>0</v>
      </c>
      <c r="AO23" s="44"/>
      <c r="AP23" s="44"/>
      <c r="AQ23" s="44">
        <f t="shared" si="46"/>
        <v>0</v>
      </c>
      <c r="AR23" s="44"/>
      <c r="AS23" s="44"/>
      <c r="AT23" s="44"/>
      <c r="AU23" s="45">
        <f t="shared" si="47"/>
        <v>0</v>
      </c>
      <c r="AV23" s="44"/>
      <c r="AW23" s="44"/>
      <c r="AX23" s="45"/>
      <c r="AY23" s="44"/>
      <c r="AZ23" s="44">
        <f t="shared" si="48"/>
        <v>0</v>
      </c>
      <c r="BA23" s="44"/>
      <c r="BB23" s="44">
        <f t="shared" si="49"/>
        <v>0</v>
      </c>
      <c r="BC23" s="44"/>
      <c r="BD23" s="44"/>
      <c r="BE23" s="44"/>
      <c r="BF23" s="44"/>
      <c r="BG23" s="45">
        <f t="shared" si="50"/>
        <v>0</v>
      </c>
      <c r="BH23" s="44">
        <v>0</v>
      </c>
      <c r="BI23" s="44">
        <f t="shared" si="51"/>
        <v>0</v>
      </c>
      <c r="BJ23" s="44"/>
      <c r="BK23" s="44">
        <f t="shared" si="52"/>
        <v>0</v>
      </c>
      <c r="BL23" s="44"/>
      <c r="BM23" s="44"/>
      <c r="BN23" s="44"/>
      <c r="BO23" s="44"/>
      <c r="BP23" s="44"/>
      <c r="BQ23" s="45">
        <f t="shared" si="53"/>
        <v>0</v>
      </c>
      <c r="BR23" s="44"/>
      <c r="BS23" s="44">
        <f t="shared" si="54"/>
        <v>0</v>
      </c>
      <c r="BT23" s="44"/>
      <c r="BU23" s="44">
        <f t="shared" si="55"/>
        <v>0</v>
      </c>
      <c r="BV23" s="45">
        <f t="shared" si="56"/>
        <v>0</v>
      </c>
      <c r="BW23" s="44"/>
      <c r="BX23" s="45">
        <f t="shared" si="57"/>
        <v>0</v>
      </c>
      <c r="BY23" s="44"/>
      <c r="BZ23" s="45">
        <f t="shared" si="58"/>
        <v>0</v>
      </c>
      <c r="CA23" s="44"/>
      <c r="CB23" s="44"/>
      <c r="CC23" s="44"/>
      <c r="CD23" s="45">
        <f t="shared" si="59"/>
        <v>0</v>
      </c>
      <c r="CE23" s="45"/>
      <c r="CF23" s="45">
        <f t="shared" si="25"/>
        <v>0</v>
      </c>
      <c r="CG23" s="45">
        <f t="shared" si="26"/>
        <v>320</v>
      </c>
      <c r="CH23" s="45">
        <f t="shared" si="60"/>
        <v>64</v>
      </c>
      <c r="CI23" s="44">
        <v>0</v>
      </c>
      <c r="CJ23" s="46">
        <f t="shared" si="61"/>
        <v>0</v>
      </c>
      <c r="CK23" s="47">
        <f t="shared" si="29"/>
        <v>384</v>
      </c>
      <c r="CL23" s="48"/>
      <c r="CM23" s="44">
        <f t="shared" si="30"/>
        <v>0</v>
      </c>
      <c r="CN23" s="44"/>
      <c r="CO23" s="44">
        <f t="shared" si="31"/>
        <v>0</v>
      </c>
      <c r="CP23" s="44"/>
      <c r="CQ23" s="44">
        <f t="shared" si="32"/>
        <v>0</v>
      </c>
      <c r="CR23" s="44">
        <f t="shared" si="33"/>
        <v>0</v>
      </c>
      <c r="CS23" s="44">
        <f t="shared" si="34"/>
        <v>384</v>
      </c>
    </row>
    <row r="24" s="21" customFormat="1" ht="23" customHeight="1" spans="1:97">
      <c r="A24" s="36">
        <v>20</v>
      </c>
      <c r="B24" s="37" t="s">
        <v>121</v>
      </c>
      <c r="C24" s="37" t="s">
        <v>179</v>
      </c>
      <c r="D24" s="37" t="s">
        <v>167</v>
      </c>
      <c r="E24" s="37" t="s">
        <v>168</v>
      </c>
      <c r="F24" s="37" t="s">
        <v>125</v>
      </c>
      <c r="G24" s="37" t="s">
        <v>180</v>
      </c>
      <c r="H24" s="37"/>
      <c r="I24" s="37"/>
      <c r="J24" s="37"/>
      <c r="K24" s="37" t="s">
        <v>170</v>
      </c>
      <c r="L24" s="37">
        <v>12</v>
      </c>
      <c r="M24" s="37"/>
      <c r="N24" s="37" t="s">
        <v>171</v>
      </c>
      <c r="O24" s="37" t="s">
        <v>172</v>
      </c>
      <c r="P24" s="38"/>
      <c r="Q24" s="38"/>
      <c r="R24" s="44">
        <f t="shared" si="35"/>
        <v>12</v>
      </c>
      <c r="S24" s="44">
        <f t="shared" si="36"/>
        <v>320</v>
      </c>
      <c r="T24" s="44">
        <f t="shared" si="37"/>
        <v>0</v>
      </c>
      <c r="U24" s="44">
        <f t="shared" si="38"/>
        <v>0</v>
      </c>
      <c r="V24" s="44">
        <f t="shared" si="39"/>
        <v>0</v>
      </c>
      <c r="W24" s="44"/>
      <c r="X24" s="45">
        <f t="shared" si="40"/>
        <v>320</v>
      </c>
      <c r="Y24" s="44"/>
      <c r="Z24" s="44"/>
      <c r="AA24" s="44"/>
      <c r="AB24" s="44"/>
      <c r="AC24" s="44"/>
      <c r="AD24" s="44"/>
      <c r="AE24" s="44">
        <v>6</v>
      </c>
      <c r="AF24" s="45">
        <f t="shared" si="41"/>
        <v>0</v>
      </c>
      <c r="AG24" s="44"/>
      <c r="AH24" s="44">
        <f t="shared" si="42"/>
        <v>65</v>
      </c>
      <c r="AI24" s="44"/>
      <c r="AJ24" s="45">
        <f t="shared" si="43"/>
        <v>0</v>
      </c>
      <c r="AK24" s="44"/>
      <c r="AL24" s="44">
        <f t="shared" si="44"/>
        <v>0</v>
      </c>
      <c r="AM24" s="44"/>
      <c r="AN24" s="44">
        <f t="shared" si="45"/>
        <v>0</v>
      </c>
      <c r="AO24" s="44"/>
      <c r="AP24" s="44"/>
      <c r="AQ24" s="44">
        <f t="shared" si="46"/>
        <v>0</v>
      </c>
      <c r="AR24" s="44"/>
      <c r="AS24" s="44"/>
      <c r="AT24" s="44"/>
      <c r="AU24" s="45">
        <f t="shared" si="47"/>
        <v>0</v>
      </c>
      <c r="AV24" s="44"/>
      <c r="AW24" s="44"/>
      <c r="AX24" s="45"/>
      <c r="AY24" s="44"/>
      <c r="AZ24" s="44">
        <f t="shared" si="48"/>
        <v>0</v>
      </c>
      <c r="BA24" s="44"/>
      <c r="BB24" s="44">
        <f t="shared" si="49"/>
        <v>0</v>
      </c>
      <c r="BC24" s="44"/>
      <c r="BD24" s="44"/>
      <c r="BE24" s="44"/>
      <c r="BF24" s="44"/>
      <c r="BG24" s="45">
        <f t="shared" si="50"/>
        <v>0</v>
      </c>
      <c r="BH24" s="44">
        <v>0</v>
      </c>
      <c r="BI24" s="44">
        <f t="shared" si="51"/>
        <v>0</v>
      </c>
      <c r="BJ24" s="44"/>
      <c r="BK24" s="44">
        <f t="shared" si="52"/>
        <v>0</v>
      </c>
      <c r="BL24" s="44"/>
      <c r="BM24" s="44"/>
      <c r="BN24" s="44"/>
      <c r="BO24" s="44"/>
      <c r="BP24" s="44"/>
      <c r="BQ24" s="45">
        <f t="shared" si="53"/>
        <v>0</v>
      </c>
      <c r="BR24" s="44"/>
      <c r="BS24" s="44">
        <f t="shared" si="54"/>
        <v>0</v>
      </c>
      <c r="BT24" s="44"/>
      <c r="BU24" s="44">
        <f t="shared" si="55"/>
        <v>0</v>
      </c>
      <c r="BV24" s="45">
        <f t="shared" si="56"/>
        <v>0</v>
      </c>
      <c r="BW24" s="44"/>
      <c r="BX24" s="45">
        <f t="shared" si="57"/>
        <v>0</v>
      </c>
      <c r="BY24" s="44"/>
      <c r="BZ24" s="45">
        <f t="shared" si="58"/>
        <v>0</v>
      </c>
      <c r="CA24" s="44"/>
      <c r="CB24" s="44"/>
      <c r="CC24" s="44"/>
      <c r="CD24" s="45">
        <f t="shared" si="59"/>
        <v>0</v>
      </c>
      <c r="CE24" s="45"/>
      <c r="CF24" s="45">
        <f t="shared" si="25"/>
        <v>0</v>
      </c>
      <c r="CG24" s="45">
        <f t="shared" si="26"/>
        <v>320</v>
      </c>
      <c r="CH24" s="45">
        <f t="shared" si="60"/>
        <v>64</v>
      </c>
      <c r="CI24" s="44">
        <v>0</v>
      </c>
      <c r="CJ24" s="46">
        <f t="shared" si="61"/>
        <v>0</v>
      </c>
      <c r="CK24" s="47">
        <f t="shared" si="29"/>
        <v>384</v>
      </c>
      <c r="CL24" s="48"/>
      <c r="CM24" s="44">
        <f t="shared" si="30"/>
        <v>0</v>
      </c>
      <c r="CN24" s="44"/>
      <c r="CO24" s="44">
        <f t="shared" si="31"/>
        <v>0</v>
      </c>
      <c r="CP24" s="44"/>
      <c r="CQ24" s="44">
        <f t="shared" si="32"/>
        <v>0</v>
      </c>
      <c r="CR24" s="44">
        <f t="shared" si="33"/>
        <v>0</v>
      </c>
      <c r="CS24" s="44">
        <f t="shared" si="34"/>
        <v>384</v>
      </c>
    </row>
    <row r="25" s="21" customFormat="1" ht="23" customHeight="1" spans="1:97">
      <c r="A25" s="36">
        <v>21</v>
      </c>
      <c r="B25" s="37" t="s">
        <v>121</v>
      </c>
      <c r="C25" s="37" t="s">
        <v>181</v>
      </c>
      <c r="D25" s="37" t="s">
        <v>182</v>
      </c>
      <c r="E25" s="37" t="s">
        <v>183</v>
      </c>
      <c r="F25" s="37" t="s">
        <v>125</v>
      </c>
      <c r="G25" s="37" t="s">
        <v>184</v>
      </c>
      <c r="H25" s="37"/>
      <c r="I25" s="37"/>
      <c r="J25" s="37"/>
      <c r="K25" s="37" t="s">
        <v>185</v>
      </c>
      <c r="L25" s="37">
        <v>2.59</v>
      </c>
      <c r="M25" s="37"/>
      <c r="N25" s="37" t="s">
        <v>171</v>
      </c>
      <c r="O25" s="37" t="s">
        <v>172</v>
      </c>
      <c r="P25" s="38"/>
      <c r="Q25" s="38"/>
      <c r="R25" s="44">
        <f t="shared" si="35"/>
        <v>2.59</v>
      </c>
      <c r="S25" s="44">
        <f t="shared" si="36"/>
        <v>220</v>
      </c>
      <c r="T25" s="44">
        <f t="shared" si="37"/>
        <v>0</v>
      </c>
      <c r="U25" s="44">
        <f t="shared" si="38"/>
        <v>0</v>
      </c>
      <c r="V25" s="44">
        <f t="shared" si="39"/>
        <v>0</v>
      </c>
      <c r="W25" s="44"/>
      <c r="X25" s="45">
        <f t="shared" si="40"/>
        <v>220</v>
      </c>
      <c r="Y25" s="44"/>
      <c r="Z25" s="44"/>
      <c r="AA25" s="44"/>
      <c r="AB25" s="44"/>
      <c r="AC25" s="44"/>
      <c r="AD25" s="44"/>
      <c r="AE25" s="44">
        <v>6</v>
      </c>
      <c r="AF25" s="45">
        <f t="shared" si="41"/>
        <v>0</v>
      </c>
      <c r="AG25" s="44"/>
      <c r="AH25" s="44">
        <f t="shared" si="42"/>
        <v>65</v>
      </c>
      <c r="AI25" s="44"/>
      <c r="AJ25" s="45">
        <f t="shared" si="43"/>
        <v>0</v>
      </c>
      <c r="AK25" s="44"/>
      <c r="AL25" s="44">
        <f t="shared" si="44"/>
        <v>0</v>
      </c>
      <c r="AM25" s="44"/>
      <c r="AN25" s="44">
        <f t="shared" si="45"/>
        <v>0</v>
      </c>
      <c r="AO25" s="44"/>
      <c r="AP25" s="44"/>
      <c r="AQ25" s="44">
        <f t="shared" si="46"/>
        <v>0</v>
      </c>
      <c r="AR25" s="44"/>
      <c r="AS25" s="44"/>
      <c r="AT25" s="44"/>
      <c r="AU25" s="45">
        <f t="shared" si="47"/>
        <v>0</v>
      </c>
      <c r="AV25" s="44"/>
      <c r="AW25" s="44"/>
      <c r="AX25" s="45"/>
      <c r="AY25" s="44"/>
      <c r="AZ25" s="44">
        <f t="shared" si="48"/>
        <v>0</v>
      </c>
      <c r="BA25" s="44"/>
      <c r="BB25" s="44">
        <f t="shared" si="49"/>
        <v>0</v>
      </c>
      <c r="BC25" s="44"/>
      <c r="BD25" s="44"/>
      <c r="BE25" s="44"/>
      <c r="BF25" s="44"/>
      <c r="BG25" s="45">
        <f t="shared" si="50"/>
        <v>0</v>
      </c>
      <c r="BH25" s="44">
        <v>0</v>
      </c>
      <c r="BI25" s="44">
        <f t="shared" si="51"/>
        <v>0</v>
      </c>
      <c r="BJ25" s="44"/>
      <c r="BK25" s="44">
        <f t="shared" si="52"/>
        <v>0</v>
      </c>
      <c r="BL25" s="44"/>
      <c r="BM25" s="44"/>
      <c r="BN25" s="44"/>
      <c r="BO25" s="44"/>
      <c r="BP25" s="44"/>
      <c r="BQ25" s="45">
        <f t="shared" si="53"/>
        <v>0</v>
      </c>
      <c r="BR25" s="44"/>
      <c r="BS25" s="44">
        <f t="shared" si="54"/>
        <v>0</v>
      </c>
      <c r="BT25" s="44"/>
      <c r="BU25" s="44">
        <f t="shared" si="55"/>
        <v>0</v>
      </c>
      <c r="BV25" s="45">
        <f t="shared" si="56"/>
        <v>0</v>
      </c>
      <c r="BW25" s="44"/>
      <c r="BX25" s="45">
        <f t="shared" si="57"/>
        <v>0</v>
      </c>
      <c r="BY25" s="44"/>
      <c r="BZ25" s="45">
        <f t="shared" si="58"/>
        <v>0</v>
      </c>
      <c r="CA25" s="44"/>
      <c r="CB25" s="44"/>
      <c r="CC25" s="44"/>
      <c r="CD25" s="45">
        <f t="shared" si="59"/>
        <v>0</v>
      </c>
      <c r="CE25" s="45"/>
      <c r="CF25" s="45">
        <f t="shared" si="25"/>
        <v>0</v>
      </c>
      <c r="CG25" s="45">
        <f t="shared" si="26"/>
        <v>220</v>
      </c>
      <c r="CH25" s="45">
        <f t="shared" si="60"/>
        <v>44</v>
      </c>
      <c r="CI25" s="44">
        <v>0</v>
      </c>
      <c r="CJ25" s="46">
        <f t="shared" si="61"/>
        <v>0</v>
      </c>
      <c r="CK25" s="47">
        <f t="shared" si="29"/>
        <v>264</v>
      </c>
      <c r="CL25" s="48"/>
      <c r="CM25" s="44">
        <f t="shared" si="30"/>
        <v>0</v>
      </c>
      <c r="CN25" s="44"/>
      <c r="CO25" s="44">
        <f t="shared" si="31"/>
        <v>0</v>
      </c>
      <c r="CP25" s="44"/>
      <c r="CQ25" s="44">
        <f t="shared" si="32"/>
        <v>0</v>
      </c>
      <c r="CR25" s="44">
        <f t="shared" si="33"/>
        <v>0</v>
      </c>
      <c r="CS25" s="44">
        <f t="shared" si="34"/>
        <v>264</v>
      </c>
    </row>
    <row r="26" s="21" customFormat="1" ht="23" customHeight="1" spans="1:97">
      <c r="A26" s="36">
        <v>22</v>
      </c>
      <c r="B26" s="37" t="s">
        <v>121</v>
      </c>
      <c r="C26" s="37" t="s">
        <v>186</v>
      </c>
      <c r="D26" s="37" t="s">
        <v>182</v>
      </c>
      <c r="E26" s="37" t="s">
        <v>183</v>
      </c>
      <c r="F26" s="37" t="s">
        <v>125</v>
      </c>
      <c r="G26" s="37" t="s">
        <v>187</v>
      </c>
      <c r="H26" s="37"/>
      <c r="I26" s="37"/>
      <c r="J26" s="37"/>
      <c r="K26" s="37" t="s">
        <v>185</v>
      </c>
      <c r="L26" s="37">
        <v>2.59</v>
      </c>
      <c r="M26" s="37"/>
      <c r="N26" s="37" t="s">
        <v>171</v>
      </c>
      <c r="O26" s="37" t="s">
        <v>172</v>
      </c>
      <c r="P26" s="38"/>
      <c r="Q26" s="38"/>
      <c r="R26" s="44">
        <f t="shared" si="35"/>
        <v>2.59</v>
      </c>
      <c r="S26" s="44">
        <f t="shared" si="36"/>
        <v>220</v>
      </c>
      <c r="T26" s="44">
        <f t="shared" si="37"/>
        <v>0</v>
      </c>
      <c r="U26" s="44">
        <f t="shared" si="38"/>
        <v>0</v>
      </c>
      <c r="V26" s="44">
        <f t="shared" si="39"/>
        <v>0</v>
      </c>
      <c r="W26" s="44"/>
      <c r="X26" s="45">
        <f t="shared" si="40"/>
        <v>220</v>
      </c>
      <c r="Y26" s="44"/>
      <c r="Z26" s="44"/>
      <c r="AA26" s="44"/>
      <c r="AB26" s="44"/>
      <c r="AC26" s="44"/>
      <c r="AD26" s="44"/>
      <c r="AE26" s="44">
        <v>6</v>
      </c>
      <c r="AF26" s="45">
        <f t="shared" si="41"/>
        <v>0</v>
      </c>
      <c r="AG26" s="44"/>
      <c r="AH26" s="44">
        <f t="shared" si="42"/>
        <v>65</v>
      </c>
      <c r="AI26" s="44"/>
      <c r="AJ26" s="45">
        <f t="shared" si="43"/>
        <v>0</v>
      </c>
      <c r="AK26" s="44"/>
      <c r="AL26" s="44">
        <f t="shared" si="44"/>
        <v>0</v>
      </c>
      <c r="AM26" s="44"/>
      <c r="AN26" s="44">
        <f t="shared" si="45"/>
        <v>0</v>
      </c>
      <c r="AO26" s="44"/>
      <c r="AP26" s="44"/>
      <c r="AQ26" s="44">
        <f t="shared" si="46"/>
        <v>0</v>
      </c>
      <c r="AR26" s="44"/>
      <c r="AS26" s="44"/>
      <c r="AT26" s="44"/>
      <c r="AU26" s="45">
        <f t="shared" si="47"/>
        <v>0</v>
      </c>
      <c r="AV26" s="44"/>
      <c r="AW26" s="44"/>
      <c r="AX26" s="45"/>
      <c r="AY26" s="44"/>
      <c r="AZ26" s="44">
        <f t="shared" si="48"/>
        <v>0</v>
      </c>
      <c r="BA26" s="44"/>
      <c r="BB26" s="44">
        <f t="shared" si="49"/>
        <v>0</v>
      </c>
      <c r="BC26" s="44"/>
      <c r="BD26" s="44"/>
      <c r="BE26" s="44"/>
      <c r="BF26" s="44"/>
      <c r="BG26" s="45">
        <f t="shared" si="50"/>
        <v>0</v>
      </c>
      <c r="BH26" s="44">
        <v>0</v>
      </c>
      <c r="BI26" s="44">
        <f t="shared" si="51"/>
        <v>0</v>
      </c>
      <c r="BJ26" s="44"/>
      <c r="BK26" s="44">
        <f t="shared" si="52"/>
        <v>0</v>
      </c>
      <c r="BL26" s="44"/>
      <c r="BM26" s="44"/>
      <c r="BN26" s="44"/>
      <c r="BO26" s="44"/>
      <c r="BP26" s="44"/>
      <c r="BQ26" s="45">
        <f t="shared" si="53"/>
        <v>0</v>
      </c>
      <c r="BR26" s="44"/>
      <c r="BS26" s="44">
        <f t="shared" si="54"/>
        <v>0</v>
      </c>
      <c r="BT26" s="44"/>
      <c r="BU26" s="44">
        <f t="shared" si="55"/>
        <v>0</v>
      </c>
      <c r="BV26" s="45">
        <f t="shared" si="56"/>
        <v>0</v>
      </c>
      <c r="BW26" s="44"/>
      <c r="BX26" s="45">
        <f t="shared" si="57"/>
        <v>0</v>
      </c>
      <c r="BY26" s="44"/>
      <c r="BZ26" s="45">
        <f t="shared" si="58"/>
        <v>0</v>
      </c>
      <c r="CA26" s="44"/>
      <c r="CB26" s="44"/>
      <c r="CC26" s="44"/>
      <c r="CD26" s="45">
        <f t="shared" si="59"/>
        <v>0</v>
      </c>
      <c r="CE26" s="45"/>
      <c r="CF26" s="45">
        <f t="shared" si="25"/>
        <v>0</v>
      </c>
      <c r="CG26" s="45">
        <f t="shared" si="26"/>
        <v>220</v>
      </c>
      <c r="CH26" s="45">
        <f t="shared" si="60"/>
        <v>44</v>
      </c>
      <c r="CI26" s="44">
        <v>0</v>
      </c>
      <c r="CJ26" s="46">
        <f t="shared" si="61"/>
        <v>0</v>
      </c>
      <c r="CK26" s="47">
        <f t="shared" si="29"/>
        <v>264</v>
      </c>
      <c r="CL26" s="48"/>
      <c r="CM26" s="44">
        <f t="shared" si="30"/>
        <v>0</v>
      </c>
      <c r="CN26" s="44"/>
      <c r="CO26" s="44">
        <f t="shared" si="31"/>
        <v>0</v>
      </c>
      <c r="CP26" s="44"/>
      <c r="CQ26" s="44">
        <f t="shared" si="32"/>
        <v>0</v>
      </c>
      <c r="CR26" s="44">
        <f t="shared" si="33"/>
        <v>0</v>
      </c>
      <c r="CS26" s="44">
        <f t="shared" si="34"/>
        <v>264</v>
      </c>
    </row>
    <row r="27" s="21" customFormat="1" ht="23" customHeight="1" spans="1:97">
      <c r="A27" s="36">
        <v>23</v>
      </c>
      <c r="B27" s="37" t="s">
        <v>121</v>
      </c>
      <c r="C27" s="37" t="s">
        <v>188</v>
      </c>
      <c r="D27" s="37" t="s">
        <v>182</v>
      </c>
      <c r="E27" s="37" t="s">
        <v>183</v>
      </c>
      <c r="F27" s="37" t="s">
        <v>125</v>
      </c>
      <c r="G27" s="37" t="s">
        <v>189</v>
      </c>
      <c r="H27" s="37"/>
      <c r="I27" s="37"/>
      <c r="J27" s="37"/>
      <c r="K27" s="37" t="s">
        <v>185</v>
      </c>
      <c r="L27" s="37">
        <v>2.59</v>
      </c>
      <c r="M27" s="37"/>
      <c r="N27" s="37" t="s">
        <v>171</v>
      </c>
      <c r="O27" s="37" t="s">
        <v>172</v>
      </c>
      <c r="P27" s="38"/>
      <c r="Q27" s="38"/>
      <c r="R27" s="44">
        <f t="shared" si="35"/>
        <v>2.59</v>
      </c>
      <c r="S27" s="44">
        <f t="shared" si="36"/>
        <v>220</v>
      </c>
      <c r="T27" s="44">
        <f t="shared" si="37"/>
        <v>0</v>
      </c>
      <c r="U27" s="44">
        <f t="shared" si="38"/>
        <v>0</v>
      </c>
      <c r="V27" s="44">
        <f t="shared" si="39"/>
        <v>0</v>
      </c>
      <c r="W27" s="44"/>
      <c r="X27" s="45">
        <f t="shared" si="40"/>
        <v>220</v>
      </c>
      <c r="Y27" s="44"/>
      <c r="Z27" s="44"/>
      <c r="AA27" s="44"/>
      <c r="AB27" s="44"/>
      <c r="AC27" s="44"/>
      <c r="AD27" s="44"/>
      <c r="AE27" s="44">
        <v>6</v>
      </c>
      <c r="AF27" s="45">
        <f t="shared" si="41"/>
        <v>0</v>
      </c>
      <c r="AG27" s="44"/>
      <c r="AH27" s="44">
        <f t="shared" si="42"/>
        <v>65</v>
      </c>
      <c r="AI27" s="44"/>
      <c r="AJ27" s="45">
        <f t="shared" si="43"/>
        <v>0</v>
      </c>
      <c r="AK27" s="44"/>
      <c r="AL27" s="44">
        <f t="shared" si="44"/>
        <v>0</v>
      </c>
      <c r="AM27" s="44"/>
      <c r="AN27" s="44">
        <f t="shared" si="45"/>
        <v>0</v>
      </c>
      <c r="AO27" s="44"/>
      <c r="AP27" s="44"/>
      <c r="AQ27" s="44">
        <f t="shared" si="46"/>
        <v>0</v>
      </c>
      <c r="AR27" s="44"/>
      <c r="AS27" s="44"/>
      <c r="AT27" s="44"/>
      <c r="AU27" s="45">
        <f t="shared" si="47"/>
        <v>0</v>
      </c>
      <c r="AV27" s="44"/>
      <c r="AW27" s="44"/>
      <c r="AX27" s="45"/>
      <c r="AY27" s="44"/>
      <c r="AZ27" s="44">
        <f t="shared" si="48"/>
        <v>0</v>
      </c>
      <c r="BA27" s="44"/>
      <c r="BB27" s="44">
        <f t="shared" si="49"/>
        <v>0</v>
      </c>
      <c r="BC27" s="44"/>
      <c r="BD27" s="44"/>
      <c r="BE27" s="44"/>
      <c r="BF27" s="44"/>
      <c r="BG27" s="45">
        <f t="shared" si="50"/>
        <v>0</v>
      </c>
      <c r="BH27" s="44">
        <v>0</v>
      </c>
      <c r="BI27" s="44">
        <f t="shared" si="51"/>
        <v>0</v>
      </c>
      <c r="BJ27" s="44"/>
      <c r="BK27" s="44">
        <f t="shared" si="52"/>
        <v>0</v>
      </c>
      <c r="BL27" s="44"/>
      <c r="BM27" s="44"/>
      <c r="BN27" s="44"/>
      <c r="BO27" s="44"/>
      <c r="BP27" s="44"/>
      <c r="BQ27" s="45">
        <f t="shared" si="53"/>
        <v>0</v>
      </c>
      <c r="BR27" s="44"/>
      <c r="BS27" s="44">
        <f t="shared" si="54"/>
        <v>0</v>
      </c>
      <c r="BT27" s="44"/>
      <c r="BU27" s="44">
        <f t="shared" si="55"/>
        <v>0</v>
      </c>
      <c r="BV27" s="45">
        <f t="shared" si="56"/>
        <v>0</v>
      </c>
      <c r="BW27" s="44"/>
      <c r="BX27" s="45">
        <f t="shared" si="57"/>
        <v>0</v>
      </c>
      <c r="BY27" s="44"/>
      <c r="BZ27" s="45">
        <f t="shared" si="58"/>
        <v>0</v>
      </c>
      <c r="CA27" s="44"/>
      <c r="CB27" s="44"/>
      <c r="CC27" s="44"/>
      <c r="CD27" s="45">
        <f t="shared" si="59"/>
        <v>0</v>
      </c>
      <c r="CE27" s="45"/>
      <c r="CF27" s="45">
        <f t="shared" si="25"/>
        <v>0</v>
      </c>
      <c r="CG27" s="45">
        <f t="shared" si="26"/>
        <v>220</v>
      </c>
      <c r="CH27" s="45">
        <f t="shared" si="60"/>
        <v>44</v>
      </c>
      <c r="CI27" s="44">
        <v>0</v>
      </c>
      <c r="CJ27" s="46">
        <f t="shared" si="61"/>
        <v>0</v>
      </c>
      <c r="CK27" s="47">
        <f t="shared" si="29"/>
        <v>264</v>
      </c>
      <c r="CL27" s="48"/>
      <c r="CM27" s="44">
        <f t="shared" si="30"/>
        <v>0</v>
      </c>
      <c r="CN27" s="44"/>
      <c r="CO27" s="44">
        <f t="shared" si="31"/>
        <v>0</v>
      </c>
      <c r="CP27" s="44"/>
      <c r="CQ27" s="44">
        <f t="shared" si="32"/>
        <v>0</v>
      </c>
      <c r="CR27" s="44">
        <f t="shared" si="33"/>
        <v>0</v>
      </c>
      <c r="CS27" s="44">
        <f t="shared" si="34"/>
        <v>264</v>
      </c>
    </row>
    <row r="28" s="21" customFormat="1" ht="23" customHeight="1" spans="1:97">
      <c r="A28" s="36">
        <v>24</v>
      </c>
      <c r="B28" s="37" t="s">
        <v>121</v>
      </c>
      <c r="C28" s="37" t="s">
        <v>190</v>
      </c>
      <c r="D28" s="37" t="s">
        <v>182</v>
      </c>
      <c r="E28" s="37" t="s">
        <v>183</v>
      </c>
      <c r="F28" s="37" t="s">
        <v>125</v>
      </c>
      <c r="G28" s="37" t="s">
        <v>191</v>
      </c>
      <c r="H28" s="37"/>
      <c r="I28" s="37"/>
      <c r="J28" s="37"/>
      <c r="K28" s="37" t="s">
        <v>185</v>
      </c>
      <c r="L28" s="37">
        <v>2.59</v>
      </c>
      <c r="M28" s="37"/>
      <c r="N28" s="37" t="s">
        <v>171</v>
      </c>
      <c r="O28" s="37" t="s">
        <v>172</v>
      </c>
      <c r="P28" s="38"/>
      <c r="Q28" s="38"/>
      <c r="R28" s="44">
        <f t="shared" si="35"/>
        <v>2.59</v>
      </c>
      <c r="S28" s="44">
        <f t="shared" si="36"/>
        <v>220</v>
      </c>
      <c r="T28" s="44">
        <f t="shared" si="37"/>
        <v>0</v>
      </c>
      <c r="U28" s="44">
        <f t="shared" si="38"/>
        <v>0</v>
      </c>
      <c r="V28" s="44">
        <f t="shared" si="39"/>
        <v>0</v>
      </c>
      <c r="W28" s="44"/>
      <c r="X28" s="45">
        <f t="shared" si="40"/>
        <v>220</v>
      </c>
      <c r="Y28" s="44"/>
      <c r="Z28" s="44"/>
      <c r="AA28" s="44"/>
      <c r="AB28" s="44"/>
      <c r="AC28" s="44"/>
      <c r="AD28" s="44"/>
      <c r="AE28" s="44">
        <v>6</v>
      </c>
      <c r="AF28" s="45">
        <f t="shared" si="41"/>
        <v>0</v>
      </c>
      <c r="AG28" s="44"/>
      <c r="AH28" s="44">
        <f t="shared" si="42"/>
        <v>65</v>
      </c>
      <c r="AI28" s="44"/>
      <c r="AJ28" s="45">
        <f t="shared" si="43"/>
        <v>0</v>
      </c>
      <c r="AK28" s="44"/>
      <c r="AL28" s="44">
        <f t="shared" si="44"/>
        <v>0</v>
      </c>
      <c r="AM28" s="44"/>
      <c r="AN28" s="44">
        <f t="shared" si="45"/>
        <v>0</v>
      </c>
      <c r="AO28" s="44"/>
      <c r="AP28" s="44"/>
      <c r="AQ28" s="44">
        <f t="shared" si="46"/>
        <v>0</v>
      </c>
      <c r="AR28" s="44"/>
      <c r="AS28" s="44"/>
      <c r="AT28" s="44"/>
      <c r="AU28" s="45">
        <f t="shared" si="47"/>
        <v>0</v>
      </c>
      <c r="AV28" s="44"/>
      <c r="AW28" s="44"/>
      <c r="AX28" s="45"/>
      <c r="AY28" s="44"/>
      <c r="AZ28" s="44">
        <f t="shared" si="48"/>
        <v>0</v>
      </c>
      <c r="BA28" s="44"/>
      <c r="BB28" s="44">
        <f t="shared" si="49"/>
        <v>0</v>
      </c>
      <c r="BC28" s="44"/>
      <c r="BD28" s="44"/>
      <c r="BE28" s="44"/>
      <c r="BF28" s="44"/>
      <c r="BG28" s="45">
        <f t="shared" si="50"/>
        <v>0</v>
      </c>
      <c r="BH28" s="44">
        <v>0</v>
      </c>
      <c r="BI28" s="44">
        <f t="shared" si="51"/>
        <v>0</v>
      </c>
      <c r="BJ28" s="44"/>
      <c r="BK28" s="44">
        <f t="shared" si="52"/>
        <v>0</v>
      </c>
      <c r="BL28" s="44"/>
      <c r="BM28" s="44"/>
      <c r="BN28" s="44"/>
      <c r="BO28" s="44"/>
      <c r="BP28" s="44"/>
      <c r="BQ28" s="45">
        <f t="shared" si="53"/>
        <v>0</v>
      </c>
      <c r="BR28" s="44"/>
      <c r="BS28" s="44">
        <f t="shared" si="54"/>
        <v>0</v>
      </c>
      <c r="BT28" s="44"/>
      <c r="BU28" s="44">
        <f t="shared" si="55"/>
        <v>0</v>
      </c>
      <c r="BV28" s="45">
        <f t="shared" si="56"/>
        <v>0</v>
      </c>
      <c r="BW28" s="44"/>
      <c r="BX28" s="45">
        <f t="shared" si="57"/>
        <v>0</v>
      </c>
      <c r="BY28" s="44"/>
      <c r="BZ28" s="45">
        <f t="shared" si="58"/>
        <v>0</v>
      </c>
      <c r="CA28" s="44"/>
      <c r="CB28" s="44"/>
      <c r="CC28" s="44"/>
      <c r="CD28" s="45">
        <f t="shared" si="59"/>
        <v>0</v>
      </c>
      <c r="CE28" s="45"/>
      <c r="CF28" s="45">
        <f t="shared" si="25"/>
        <v>0</v>
      </c>
      <c r="CG28" s="45">
        <f t="shared" si="26"/>
        <v>220</v>
      </c>
      <c r="CH28" s="45">
        <f t="shared" si="60"/>
        <v>44</v>
      </c>
      <c r="CI28" s="44">
        <v>0</v>
      </c>
      <c r="CJ28" s="46">
        <f t="shared" si="61"/>
        <v>0</v>
      </c>
      <c r="CK28" s="47">
        <f t="shared" si="29"/>
        <v>264</v>
      </c>
      <c r="CL28" s="48"/>
      <c r="CM28" s="44">
        <f t="shared" si="30"/>
        <v>0</v>
      </c>
      <c r="CN28" s="44"/>
      <c r="CO28" s="44">
        <f t="shared" si="31"/>
        <v>0</v>
      </c>
      <c r="CP28" s="44"/>
      <c r="CQ28" s="44">
        <f t="shared" si="32"/>
        <v>0</v>
      </c>
      <c r="CR28" s="44">
        <f t="shared" si="33"/>
        <v>0</v>
      </c>
      <c r="CS28" s="44">
        <f t="shared" si="34"/>
        <v>264</v>
      </c>
    </row>
    <row r="29" s="21" customFormat="1" ht="23" customHeight="1" spans="1:97">
      <c r="A29" s="36">
        <v>25</v>
      </c>
      <c r="B29" s="37" t="s">
        <v>121</v>
      </c>
      <c r="C29" s="37" t="s">
        <v>192</v>
      </c>
      <c r="D29" s="37" t="s">
        <v>182</v>
      </c>
      <c r="E29" s="37" t="s">
        <v>183</v>
      </c>
      <c r="F29" s="37" t="s">
        <v>125</v>
      </c>
      <c r="G29" s="37" t="s">
        <v>193</v>
      </c>
      <c r="H29" s="37"/>
      <c r="I29" s="37"/>
      <c r="J29" s="37"/>
      <c r="K29" s="37" t="s">
        <v>185</v>
      </c>
      <c r="L29" s="37">
        <v>2.59</v>
      </c>
      <c r="M29" s="37"/>
      <c r="N29" s="37" t="s">
        <v>171</v>
      </c>
      <c r="O29" s="37" t="s">
        <v>172</v>
      </c>
      <c r="P29" s="38"/>
      <c r="Q29" s="38"/>
      <c r="R29" s="44">
        <f t="shared" si="35"/>
        <v>2.59</v>
      </c>
      <c r="S29" s="44">
        <f t="shared" si="36"/>
        <v>220</v>
      </c>
      <c r="T29" s="44">
        <f t="shared" si="37"/>
        <v>0</v>
      </c>
      <c r="U29" s="44">
        <f t="shared" si="38"/>
        <v>0</v>
      </c>
      <c r="V29" s="44">
        <f t="shared" si="39"/>
        <v>0</v>
      </c>
      <c r="W29" s="44"/>
      <c r="X29" s="45">
        <f t="shared" si="40"/>
        <v>220</v>
      </c>
      <c r="Y29" s="44"/>
      <c r="Z29" s="44"/>
      <c r="AA29" s="44"/>
      <c r="AB29" s="44"/>
      <c r="AC29" s="44"/>
      <c r="AD29" s="44"/>
      <c r="AE29" s="44">
        <v>6</v>
      </c>
      <c r="AF29" s="45">
        <f t="shared" si="41"/>
        <v>0</v>
      </c>
      <c r="AG29" s="44"/>
      <c r="AH29" s="44">
        <f t="shared" si="42"/>
        <v>65</v>
      </c>
      <c r="AI29" s="44"/>
      <c r="AJ29" s="45">
        <f t="shared" si="43"/>
        <v>0</v>
      </c>
      <c r="AK29" s="44"/>
      <c r="AL29" s="44">
        <f t="shared" si="44"/>
        <v>0</v>
      </c>
      <c r="AM29" s="44"/>
      <c r="AN29" s="44">
        <f t="shared" si="45"/>
        <v>0</v>
      </c>
      <c r="AO29" s="44"/>
      <c r="AP29" s="44"/>
      <c r="AQ29" s="44">
        <f t="shared" si="46"/>
        <v>0</v>
      </c>
      <c r="AR29" s="44"/>
      <c r="AS29" s="44"/>
      <c r="AT29" s="44"/>
      <c r="AU29" s="45">
        <f t="shared" si="47"/>
        <v>0</v>
      </c>
      <c r="AV29" s="44"/>
      <c r="AW29" s="44"/>
      <c r="AX29" s="45"/>
      <c r="AY29" s="44"/>
      <c r="AZ29" s="44">
        <f t="shared" si="48"/>
        <v>0</v>
      </c>
      <c r="BA29" s="44"/>
      <c r="BB29" s="44">
        <f t="shared" si="49"/>
        <v>0</v>
      </c>
      <c r="BC29" s="44"/>
      <c r="BD29" s="44"/>
      <c r="BE29" s="44"/>
      <c r="BF29" s="44"/>
      <c r="BG29" s="45">
        <f t="shared" si="50"/>
        <v>0</v>
      </c>
      <c r="BH29" s="44">
        <v>0</v>
      </c>
      <c r="BI29" s="44">
        <f t="shared" si="51"/>
        <v>0</v>
      </c>
      <c r="BJ29" s="44"/>
      <c r="BK29" s="44">
        <f t="shared" si="52"/>
        <v>0</v>
      </c>
      <c r="BL29" s="44"/>
      <c r="BM29" s="44"/>
      <c r="BN29" s="44"/>
      <c r="BO29" s="44"/>
      <c r="BP29" s="44"/>
      <c r="BQ29" s="45">
        <f t="shared" si="53"/>
        <v>0</v>
      </c>
      <c r="BR29" s="44"/>
      <c r="BS29" s="44">
        <f t="shared" si="54"/>
        <v>0</v>
      </c>
      <c r="BT29" s="44"/>
      <c r="BU29" s="44">
        <f t="shared" si="55"/>
        <v>0</v>
      </c>
      <c r="BV29" s="45">
        <f t="shared" si="56"/>
        <v>0</v>
      </c>
      <c r="BW29" s="44"/>
      <c r="BX29" s="45">
        <f t="shared" si="57"/>
        <v>0</v>
      </c>
      <c r="BY29" s="44"/>
      <c r="BZ29" s="45">
        <f t="shared" si="58"/>
        <v>0</v>
      </c>
      <c r="CA29" s="44"/>
      <c r="CB29" s="44"/>
      <c r="CC29" s="44"/>
      <c r="CD29" s="45">
        <f t="shared" si="59"/>
        <v>0</v>
      </c>
      <c r="CE29" s="45"/>
      <c r="CF29" s="45">
        <f t="shared" si="25"/>
        <v>0</v>
      </c>
      <c r="CG29" s="45">
        <f t="shared" si="26"/>
        <v>220</v>
      </c>
      <c r="CH29" s="45">
        <f t="shared" si="60"/>
        <v>44</v>
      </c>
      <c r="CI29" s="44">
        <v>0</v>
      </c>
      <c r="CJ29" s="46">
        <f t="shared" si="61"/>
        <v>0</v>
      </c>
      <c r="CK29" s="47">
        <f t="shared" si="29"/>
        <v>264</v>
      </c>
      <c r="CL29" s="48"/>
      <c r="CM29" s="44">
        <f t="shared" si="30"/>
        <v>0</v>
      </c>
      <c r="CN29" s="44"/>
      <c r="CO29" s="44">
        <f t="shared" si="31"/>
        <v>0</v>
      </c>
      <c r="CP29" s="44"/>
      <c r="CQ29" s="44">
        <f t="shared" si="32"/>
        <v>0</v>
      </c>
      <c r="CR29" s="44">
        <f t="shared" si="33"/>
        <v>0</v>
      </c>
      <c r="CS29" s="44">
        <f t="shared" si="34"/>
        <v>264</v>
      </c>
    </row>
    <row r="30" s="21" customFormat="1" ht="23" customHeight="1" spans="1:97">
      <c r="A30" s="36">
        <v>26</v>
      </c>
      <c r="B30" s="37" t="s">
        <v>121</v>
      </c>
      <c r="C30" s="37" t="s">
        <v>194</v>
      </c>
      <c r="D30" s="37" t="s">
        <v>195</v>
      </c>
      <c r="E30" s="37" t="s">
        <v>196</v>
      </c>
      <c r="F30" s="37" t="s">
        <v>125</v>
      </c>
      <c r="G30" s="37" t="s">
        <v>197</v>
      </c>
      <c r="H30" s="37"/>
      <c r="I30" s="37"/>
      <c r="J30" s="37"/>
      <c r="K30" s="37" t="s">
        <v>198</v>
      </c>
      <c r="L30" s="37">
        <v>10</v>
      </c>
      <c r="M30" s="37"/>
      <c r="N30" s="37" t="s">
        <v>143</v>
      </c>
      <c r="O30" s="37" t="s">
        <v>129</v>
      </c>
      <c r="P30" s="38"/>
      <c r="Q30" s="38"/>
      <c r="R30" s="44">
        <f t="shared" si="35"/>
        <v>10</v>
      </c>
      <c r="S30" s="44">
        <f t="shared" si="36"/>
        <v>320</v>
      </c>
      <c r="T30" s="44">
        <f t="shared" si="37"/>
        <v>0</v>
      </c>
      <c r="U30" s="44">
        <f t="shared" si="38"/>
        <v>0</v>
      </c>
      <c r="V30" s="44">
        <f t="shared" si="39"/>
        <v>0</v>
      </c>
      <c r="W30" s="44"/>
      <c r="X30" s="45">
        <f t="shared" si="40"/>
        <v>320</v>
      </c>
      <c r="Y30" s="44"/>
      <c r="Z30" s="44"/>
      <c r="AA30" s="44"/>
      <c r="AB30" s="44"/>
      <c r="AC30" s="44"/>
      <c r="AD30" s="44"/>
      <c r="AE30" s="44">
        <v>6</v>
      </c>
      <c r="AF30" s="45">
        <f t="shared" si="41"/>
        <v>0</v>
      </c>
      <c r="AG30" s="44"/>
      <c r="AH30" s="44">
        <f t="shared" si="42"/>
        <v>65</v>
      </c>
      <c r="AI30" s="44"/>
      <c r="AJ30" s="45">
        <f t="shared" si="43"/>
        <v>0</v>
      </c>
      <c r="AK30" s="44"/>
      <c r="AL30" s="44">
        <f t="shared" si="44"/>
        <v>0</v>
      </c>
      <c r="AM30" s="44"/>
      <c r="AN30" s="44">
        <f t="shared" si="45"/>
        <v>0</v>
      </c>
      <c r="AO30" s="44"/>
      <c r="AP30" s="44"/>
      <c r="AQ30" s="44">
        <f t="shared" si="46"/>
        <v>0</v>
      </c>
      <c r="AR30" s="44"/>
      <c r="AS30" s="44"/>
      <c r="AT30" s="44"/>
      <c r="AU30" s="45">
        <f t="shared" si="47"/>
        <v>0</v>
      </c>
      <c r="AV30" s="44"/>
      <c r="AW30" s="44"/>
      <c r="AX30" s="45"/>
      <c r="AY30" s="44"/>
      <c r="AZ30" s="44">
        <f t="shared" si="48"/>
        <v>0</v>
      </c>
      <c r="BA30" s="44"/>
      <c r="BB30" s="44">
        <f t="shared" si="49"/>
        <v>0</v>
      </c>
      <c r="BC30" s="44"/>
      <c r="BD30" s="44"/>
      <c r="BE30" s="44"/>
      <c r="BF30" s="44"/>
      <c r="BG30" s="45">
        <f t="shared" si="50"/>
        <v>0</v>
      </c>
      <c r="BH30" s="44">
        <v>0</v>
      </c>
      <c r="BI30" s="44">
        <f t="shared" si="51"/>
        <v>0</v>
      </c>
      <c r="BJ30" s="44"/>
      <c r="BK30" s="44">
        <f t="shared" si="52"/>
        <v>0</v>
      </c>
      <c r="BL30" s="44"/>
      <c r="BM30" s="44"/>
      <c r="BN30" s="44"/>
      <c r="BO30" s="44"/>
      <c r="BP30" s="44"/>
      <c r="BQ30" s="45">
        <f t="shared" si="53"/>
        <v>0</v>
      </c>
      <c r="BR30" s="44"/>
      <c r="BS30" s="44">
        <f t="shared" si="54"/>
        <v>0</v>
      </c>
      <c r="BT30" s="44"/>
      <c r="BU30" s="44">
        <f t="shared" si="55"/>
        <v>0</v>
      </c>
      <c r="BV30" s="45">
        <f t="shared" si="56"/>
        <v>0</v>
      </c>
      <c r="BW30" s="44"/>
      <c r="BX30" s="45">
        <f t="shared" si="57"/>
        <v>0</v>
      </c>
      <c r="BY30" s="44"/>
      <c r="BZ30" s="45">
        <f t="shared" si="58"/>
        <v>0</v>
      </c>
      <c r="CA30" s="44"/>
      <c r="CB30" s="44"/>
      <c r="CC30" s="44"/>
      <c r="CD30" s="45">
        <f t="shared" si="59"/>
        <v>0</v>
      </c>
      <c r="CE30" s="45"/>
      <c r="CF30" s="45">
        <f t="shared" si="25"/>
        <v>0</v>
      </c>
      <c r="CG30" s="45">
        <f t="shared" si="26"/>
        <v>320</v>
      </c>
      <c r="CH30" s="45">
        <f t="shared" si="60"/>
        <v>64</v>
      </c>
      <c r="CI30" s="44">
        <v>0</v>
      </c>
      <c r="CJ30" s="46">
        <f t="shared" si="61"/>
        <v>0</v>
      </c>
      <c r="CK30" s="47">
        <f t="shared" si="29"/>
        <v>384</v>
      </c>
      <c r="CL30" s="48"/>
      <c r="CM30" s="44">
        <f t="shared" si="30"/>
        <v>0</v>
      </c>
      <c r="CN30" s="44"/>
      <c r="CO30" s="44">
        <f t="shared" si="31"/>
        <v>0</v>
      </c>
      <c r="CP30" s="44"/>
      <c r="CQ30" s="44">
        <f t="shared" si="32"/>
        <v>0</v>
      </c>
      <c r="CR30" s="44">
        <f t="shared" si="33"/>
        <v>0</v>
      </c>
      <c r="CS30" s="44">
        <f t="shared" si="34"/>
        <v>384</v>
      </c>
    </row>
    <row r="31" s="21" customFormat="1" ht="23" customHeight="1" spans="1:97">
      <c r="A31" s="36">
        <v>27</v>
      </c>
      <c r="B31" s="37" t="s">
        <v>121</v>
      </c>
      <c r="C31" s="37" t="s">
        <v>199</v>
      </c>
      <c r="D31" s="37" t="s">
        <v>195</v>
      </c>
      <c r="E31" s="37" t="s">
        <v>196</v>
      </c>
      <c r="F31" s="37" t="s">
        <v>125</v>
      </c>
      <c r="G31" s="37" t="s">
        <v>200</v>
      </c>
      <c r="H31" s="37"/>
      <c r="I31" s="37"/>
      <c r="J31" s="37"/>
      <c r="K31" s="37" t="s">
        <v>198</v>
      </c>
      <c r="L31" s="37">
        <v>10</v>
      </c>
      <c r="M31" s="37"/>
      <c r="N31" s="37" t="s">
        <v>143</v>
      </c>
      <c r="O31" s="37" t="s">
        <v>129</v>
      </c>
      <c r="P31" s="38"/>
      <c r="Q31" s="38"/>
      <c r="R31" s="44">
        <f t="shared" ref="R31:R62" si="62">L31</f>
        <v>10</v>
      </c>
      <c r="S31" s="44">
        <f t="shared" ref="S31:S62" si="63">_xlfn.IFS(R31=0,0,R31&lt;1,180,R31&lt;5,220,R31&lt;10,260,R31&lt;20,320,R31&lt;50,380,R31&lt;100,480,R31&gt;=100,480+6*(R31-100))</f>
        <v>320</v>
      </c>
      <c r="T31" s="44">
        <f t="shared" ref="T31:T62" si="64">M31</f>
        <v>0</v>
      </c>
      <c r="U31" s="44">
        <f t="shared" ref="U31:U62" si="65">_xlfn.IFS(T31=0,0,T31&lt;=20,200,T31&lt;=50,300,T31&gt;50,250+T31)</f>
        <v>0</v>
      </c>
      <c r="V31" s="44">
        <f t="shared" ref="V31:V62" si="66">_xlfn.IFS(F31="",0,F31="Ⅰ",0,F31="Ⅱ",S31*0.5,F31="Ⅲ",S31*0.7)</f>
        <v>0</v>
      </c>
      <c r="W31" s="44"/>
      <c r="X31" s="45">
        <f t="shared" ref="X31:X62" si="67">S31+U31+V31+W31</f>
        <v>320</v>
      </c>
      <c r="Y31" s="44"/>
      <c r="Z31" s="44"/>
      <c r="AA31" s="44"/>
      <c r="AB31" s="44"/>
      <c r="AC31" s="44"/>
      <c r="AD31" s="44"/>
      <c r="AE31" s="44">
        <v>6</v>
      </c>
      <c r="AF31" s="45">
        <f t="shared" ref="AF31:AF62" si="68">(AB31+AC31+AD31)*AE31</f>
        <v>0</v>
      </c>
      <c r="AG31" s="44"/>
      <c r="AH31" s="44">
        <f t="shared" ref="AH31:AH62" si="69">_xlfn.IFS(AG31&lt;=20,65,AG31&gt;20,(65*(1+0.2*ROUNDUP((AG31-20)/5,0))))</f>
        <v>65</v>
      </c>
      <c r="AI31" s="44"/>
      <c r="AJ31" s="45">
        <f t="shared" ref="AJ31:AJ62" si="70">AG31*AI31</f>
        <v>0</v>
      </c>
      <c r="AK31" s="44"/>
      <c r="AL31" s="44">
        <f t="shared" ref="AL31:AL62" si="71">AK31*50</f>
        <v>0</v>
      </c>
      <c r="AM31" s="44"/>
      <c r="AN31" s="44">
        <f t="shared" ref="AN31:AN62" si="72">AM31*30</f>
        <v>0</v>
      </c>
      <c r="AO31" s="44"/>
      <c r="AP31" s="44"/>
      <c r="AQ31" s="44">
        <f t="shared" ref="AQ31:AQ62" si="73">AP31*300</f>
        <v>0</v>
      </c>
      <c r="AR31" s="44"/>
      <c r="AS31" s="44"/>
      <c r="AT31" s="44"/>
      <c r="AU31" s="45">
        <f t="shared" ref="AU31:AU62" si="74">AL31+AN31+AO31+AQ31+AR31+AS31+AT31</f>
        <v>0</v>
      </c>
      <c r="AV31" s="44"/>
      <c r="AW31" s="44"/>
      <c r="AX31" s="45"/>
      <c r="AY31" s="44"/>
      <c r="AZ31" s="44">
        <f t="shared" ref="AZ31:AZ62" si="75">AY31*50</f>
        <v>0</v>
      </c>
      <c r="BA31" s="44"/>
      <c r="BB31" s="44">
        <f t="shared" ref="BB31:BB62" si="76">BA31*20</f>
        <v>0</v>
      </c>
      <c r="BC31" s="44"/>
      <c r="BD31" s="44"/>
      <c r="BE31" s="44"/>
      <c r="BF31" s="44"/>
      <c r="BG31" s="45">
        <f t="shared" ref="BG31:BG62" si="77">AZ31+BB31+BC31*50+BD31*55+BE31*60+BF31*60</f>
        <v>0</v>
      </c>
      <c r="BH31" s="44">
        <v>0</v>
      </c>
      <c r="BI31" s="44">
        <f t="shared" ref="BI31:BI62" si="78">BH31*40</f>
        <v>0</v>
      </c>
      <c r="BJ31" s="44"/>
      <c r="BK31" s="44">
        <f t="shared" ref="BK31:BK62" si="79">BJ31*90</f>
        <v>0</v>
      </c>
      <c r="BL31" s="44"/>
      <c r="BM31" s="44"/>
      <c r="BN31" s="44"/>
      <c r="BO31" s="44"/>
      <c r="BP31" s="44"/>
      <c r="BQ31" s="45">
        <f t="shared" ref="BQ31:BQ62" si="80">BI31+BK31+BL31+BM31+BN31+BO31+BP31</f>
        <v>0</v>
      </c>
      <c r="BR31" s="44"/>
      <c r="BS31" s="44">
        <f t="shared" ref="BS31:BS62" si="81">_xlfn.IFS(BR31&lt;=2,25*BR31,2&lt;BR31&lt;=8,200*BR31,BR31&gt;8,300*BR31)</f>
        <v>0</v>
      </c>
      <c r="BT31" s="44"/>
      <c r="BU31" s="44">
        <f t="shared" ref="BU31:BU62" si="82">BT31*50</f>
        <v>0</v>
      </c>
      <c r="BV31" s="45">
        <f t="shared" ref="BV31:BV62" si="83">BS31+BU31</f>
        <v>0</v>
      </c>
      <c r="BW31" s="44"/>
      <c r="BX31" s="45">
        <f t="shared" ref="BX31:BX62" si="84">BW31*50</f>
        <v>0</v>
      </c>
      <c r="BY31" s="44"/>
      <c r="BZ31" s="45">
        <f t="shared" ref="BZ31:BZ62" si="85">BY31*20</f>
        <v>0</v>
      </c>
      <c r="CA31" s="44"/>
      <c r="CB31" s="44"/>
      <c r="CC31" s="44"/>
      <c r="CD31" s="45">
        <f t="shared" ref="CD31:CD62" si="86">CA31*700+CB31*100+CC31*20</f>
        <v>0</v>
      </c>
      <c r="CE31" s="45"/>
      <c r="CF31" s="45">
        <f t="shared" ref="CF31:CF62" si="87">CE31*80</f>
        <v>0</v>
      </c>
      <c r="CG31" s="45">
        <f t="shared" ref="CG31:CG62" si="88">X31+Y31+Z31+AA31+AF31+AJ31+AU31+BG31+BQ31+BV31+BZ31+CD31+AX31+BX31+CF31</f>
        <v>320</v>
      </c>
      <c r="CH31" s="45">
        <f t="shared" ref="CH31:CH62" si="89">CG31*0.2</f>
        <v>64</v>
      </c>
      <c r="CI31" s="44">
        <v>0</v>
      </c>
      <c r="CJ31" s="46">
        <f t="shared" ref="CJ31:CJ62" si="90">_xlfn.IFS(CI31&lt;3,0,CI31&lt;7,CG31*20%,CI31&lt;11,CG31*30%,CI31&lt;31,CG31*(30%+5%*INT((CI31-7)/4)),CI31&gt;=31,CG31*60%)</f>
        <v>0</v>
      </c>
      <c r="CK31" s="47">
        <f t="shared" ref="CK31:CK62" si="91">ROUND(CG31+CH31+CJ31,0)</f>
        <v>384</v>
      </c>
      <c r="CL31" s="48"/>
      <c r="CM31" s="44">
        <f t="shared" ref="CM31:CM62" si="92">CL31*1500</f>
        <v>0</v>
      </c>
      <c r="CN31" s="44"/>
      <c r="CO31" s="44">
        <f t="shared" ref="CO31:CO62" si="93">CN31*300</f>
        <v>0</v>
      </c>
      <c r="CP31" s="44"/>
      <c r="CQ31" s="44">
        <f t="shared" ref="CQ31:CQ62" si="94">CP31*50</f>
        <v>0</v>
      </c>
      <c r="CR31" s="44">
        <f t="shared" ref="CR31:CR62" si="95">CM31+CO31+CQ31</f>
        <v>0</v>
      </c>
      <c r="CS31" s="44">
        <f t="shared" ref="CS31:CS62" si="96">CK31+CR31</f>
        <v>384</v>
      </c>
    </row>
    <row r="32" s="21" customFormat="1" ht="23" customHeight="1" spans="1:97">
      <c r="A32" s="36">
        <v>28</v>
      </c>
      <c r="B32" s="37" t="s">
        <v>121</v>
      </c>
      <c r="C32" s="37" t="s">
        <v>201</v>
      </c>
      <c r="D32" s="37" t="s">
        <v>195</v>
      </c>
      <c r="E32" s="37" t="s">
        <v>196</v>
      </c>
      <c r="F32" s="37" t="s">
        <v>125</v>
      </c>
      <c r="G32" s="37" t="s">
        <v>202</v>
      </c>
      <c r="H32" s="37"/>
      <c r="I32" s="37"/>
      <c r="J32" s="37"/>
      <c r="K32" s="37" t="s">
        <v>198</v>
      </c>
      <c r="L32" s="37">
        <v>10</v>
      </c>
      <c r="M32" s="37"/>
      <c r="N32" s="37" t="s">
        <v>143</v>
      </c>
      <c r="O32" s="37" t="s">
        <v>129</v>
      </c>
      <c r="P32" s="38"/>
      <c r="Q32" s="38"/>
      <c r="R32" s="44">
        <f t="shared" si="62"/>
        <v>10</v>
      </c>
      <c r="S32" s="44">
        <f t="shared" si="63"/>
        <v>320</v>
      </c>
      <c r="T32" s="44">
        <f t="shared" si="64"/>
        <v>0</v>
      </c>
      <c r="U32" s="44">
        <f t="shared" si="65"/>
        <v>0</v>
      </c>
      <c r="V32" s="44">
        <f t="shared" si="66"/>
        <v>0</v>
      </c>
      <c r="W32" s="44"/>
      <c r="X32" s="45">
        <f t="shared" si="67"/>
        <v>320</v>
      </c>
      <c r="Y32" s="44"/>
      <c r="Z32" s="44"/>
      <c r="AA32" s="44"/>
      <c r="AB32" s="44"/>
      <c r="AC32" s="44"/>
      <c r="AD32" s="44"/>
      <c r="AE32" s="44">
        <v>6</v>
      </c>
      <c r="AF32" s="45">
        <f t="shared" si="68"/>
        <v>0</v>
      </c>
      <c r="AG32" s="44"/>
      <c r="AH32" s="44">
        <f t="shared" si="69"/>
        <v>65</v>
      </c>
      <c r="AI32" s="44"/>
      <c r="AJ32" s="45">
        <f t="shared" si="70"/>
        <v>0</v>
      </c>
      <c r="AK32" s="44"/>
      <c r="AL32" s="44">
        <f t="shared" si="71"/>
        <v>0</v>
      </c>
      <c r="AM32" s="44"/>
      <c r="AN32" s="44">
        <f t="shared" si="72"/>
        <v>0</v>
      </c>
      <c r="AO32" s="44"/>
      <c r="AP32" s="44"/>
      <c r="AQ32" s="44">
        <f t="shared" si="73"/>
        <v>0</v>
      </c>
      <c r="AR32" s="44"/>
      <c r="AS32" s="44"/>
      <c r="AT32" s="44"/>
      <c r="AU32" s="45">
        <f t="shared" si="74"/>
        <v>0</v>
      </c>
      <c r="AV32" s="44"/>
      <c r="AW32" s="44"/>
      <c r="AX32" s="45"/>
      <c r="AY32" s="44"/>
      <c r="AZ32" s="44">
        <f t="shared" si="75"/>
        <v>0</v>
      </c>
      <c r="BA32" s="44"/>
      <c r="BB32" s="44">
        <f t="shared" si="76"/>
        <v>0</v>
      </c>
      <c r="BC32" s="44"/>
      <c r="BD32" s="44"/>
      <c r="BE32" s="44"/>
      <c r="BF32" s="44"/>
      <c r="BG32" s="45">
        <f t="shared" si="77"/>
        <v>0</v>
      </c>
      <c r="BH32" s="44">
        <v>0</v>
      </c>
      <c r="BI32" s="44">
        <f t="shared" si="78"/>
        <v>0</v>
      </c>
      <c r="BJ32" s="44"/>
      <c r="BK32" s="44">
        <f t="shared" si="79"/>
        <v>0</v>
      </c>
      <c r="BL32" s="44"/>
      <c r="BM32" s="44"/>
      <c r="BN32" s="44"/>
      <c r="BO32" s="44"/>
      <c r="BP32" s="44"/>
      <c r="BQ32" s="45">
        <f t="shared" si="80"/>
        <v>0</v>
      </c>
      <c r="BR32" s="44"/>
      <c r="BS32" s="44">
        <f t="shared" si="81"/>
        <v>0</v>
      </c>
      <c r="BT32" s="44"/>
      <c r="BU32" s="44">
        <f t="shared" si="82"/>
        <v>0</v>
      </c>
      <c r="BV32" s="45">
        <f t="shared" si="83"/>
        <v>0</v>
      </c>
      <c r="BW32" s="44"/>
      <c r="BX32" s="45">
        <f t="shared" si="84"/>
        <v>0</v>
      </c>
      <c r="BY32" s="44"/>
      <c r="BZ32" s="45">
        <f t="shared" si="85"/>
        <v>0</v>
      </c>
      <c r="CA32" s="44"/>
      <c r="CB32" s="44"/>
      <c r="CC32" s="44"/>
      <c r="CD32" s="45">
        <f t="shared" si="86"/>
        <v>0</v>
      </c>
      <c r="CE32" s="45"/>
      <c r="CF32" s="45">
        <f t="shared" si="87"/>
        <v>0</v>
      </c>
      <c r="CG32" s="45">
        <f t="shared" si="88"/>
        <v>320</v>
      </c>
      <c r="CH32" s="45">
        <f t="shared" si="89"/>
        <v>64</v>
      </c>
      <c r="CI32" s="44">
        <v>0</v>
      </c>
      <c r="CJ32" s="46">
        <f t="shared" si="90"/>
        <v>0</v>
      </c>
      <c r="CK32" s="47">
        <f t="shared" si="91"/>
        <v>384</v>
      </c>
      <c r="CL32" s="48"/>
      <c r="CM32" s="44">
        <f t="shared" si="92"/>
        <v>0</v>
      </c>
      <c r="CN32" s="44"/>
      <c r="CO32" s="44">
        <f t="shared" si="93"/>
        <v>0</v>
      </c>
      <c r="CP32" s="44"/>
      <c r="CQ32" s="44">
        <f t="shared" si="94"/>
        <v>0</v>
      </c>
      <c r="CR32" s="44">
        <f t="shared" si="95"/>
        <v>0</v>
      </c>
      <c r="CS32" s="44">
        <f t="shared" si="96"/>
        <v>384</v>
      </c>
    </row>
    <row r="33" s="21" customFormat="1" ht="23" customHeight="1" spans="1:97">
      <c r="A33" s="36">
        <v>29</v>
      </c>
      <c r="B33" s="37" t="s">
        <v>121</v>
      </c>
      <c r="C33" s="37" t="s">
        <v>203</v>
      </c>
      <c r="D33" s="37" t="s">
        <v>204</v>
      </c>
      <c r="E33" s="37" t="s">
        <v>205</v>
      </c>
      <c r="F33" s="37" t="s">
        <v>125</v>
      </c>
      <c r="G33" s="37" t="s">
        <v>206</v>
      </c>
      <c r="H33" s="37"/>
      <c r="I33" s="37"/>
      <c r="J33" s="37"/>
      <c r="K33" s="37" t="s">
        <v>207</v>
      </c>
      <c r="L33" s="37"/>
      <c r="M33" s="37">
        <v>67.8</v>
      </c>
      <c r="N33" s="37" t="s">
        <v>157</v>
      </c>
      <c r="O33" s="37" t="s">
        <v>172</v>
      </c>
      <c r="P33" s="38"/>
      <c r="Q33" s="38"/>
      <c r="R33" s="44">
        <f t="shared" si="62"/>
        <v>0</v>
      </c>
      <c r="S33" s="44">
        <f t="shared" si="63"/>
        <v>0</v>
      </c>
      <c r="T33" s="44">
        <f t="shared" si="64"/>
        <v>67.8</v>
      </c>
      <c r="U33" s="44">
        <f t="shared" si="65"/>
        <v>317.8</v>
      </c>
      <c r="V33" s="44">
        <f t="shared" si="66"/>
        <v>0</v>
      </c>
      <c r="W33" s="44"/>
      <c r="X33" s="45">
        <f t="shared" si="67"/>
        <v>317.8</v>
      </c>
      <c r="Y33" s="44"/>
      <c r="Z33" s="44"/>
      <c r="AA33" s="44"/>
      <c r="AB33" s="44"/>
      <c r="AC33" s="44"/>
      <c r="AD33" s="44"/>
      <c r="AE33" s="44">
        <v>6</v>
      </c>
      <c r="AF33" s="45">
        <f t="shared" si="68"/>
        <v>0</v>
      </c>
      <c r="AG33" s="44"/>
      <c r="AH33" s="44">
        <f t="shared" si="69"/>
        <v>65</v>
      </c>
      <c r="AI33" s="44"/>
      <c r="AJ33" s="45">
        <f t="shared" si="70"/>
        <v>0</v>
      </c>
      <c r="AK33" s="44"/>
      <c r="AL33" s="44">
        <f t="shared" si="71"/>
        <v>0</v>
      </c>
      <c r="AM33" s="44"/>
      <c r="AN33" s="44">
        <f t="shared" si="72"/>
        <v>0</v>
      </c>
      <c r="AO33" s="44"/>
      <c r="AP33" s="44"/>
      <c r="AQ33" s="44">
        <f t="shared" si="73"/>
        <v>0</v>
      </c>
      <c r="AR33" s="44"/>
      <c r="AS33" s="44"/>
      <c r="AT33" s="44"/>
      <c r="AU33" s="45">
        <f t="shared" si="74"/>
        <v>0</v>
      </c>
      <c r="AV33" s="44"/>
      <c r="AW33" s="44"/>
      <c r="AX33" s="45"/>
      <c r="AY33" s="44"/>
      <c r="AZ33" s="44">
        <f t="shared" si="75"/>
        <v>0</v>
      </c>
      <c r="BA33" s="44"/>
      <c r="BB33" s="44">
        <f t="shared" si="76"/>
        <v>0</v>
      </c>
      <c r="BC33" s="44"/>
      <c r="BD33" s="44"/>
      <c r="BE33" s="44"/>
      <c r="BF33" s="44"/>
      <c r="BG33" s="45">
        <f t="shared" si="77"/>
        <v>0</v>
      </c>
      <c r="BH33" s="44">
        <v>0</v>
      </c>
      <c r="BI33" s="44">
        <f t="shared" si="78"/>
        <v>0</v>
      </c>
      <c r="BJ33" s="44"/>
      <c r="BK33" s="44">
        <f t="shared" si="79"/>
        <v>0</v>
      </c>
      <c r="BL33" s="44"/>
      <c r="BM33" s="44"/>
      <c r="BN33" s="44"/>
      <c r="BO33" s="44"/>
      <c r="BP33" s="44"/>
      <c r="BQ33" s="45">
        <f t="shared" si="80"/>
        <v>0</v>
      </c>
      <c r="BR33" s="44"/>
      <c r="BS33" s="44">
        <f t="shared" si="81"/>
        <v>0</v>
      </c>
      <c r="BT33" s="44"/>
      <c r="BU33" s="44">
        <f t="shared" si="82"/>
        <v>0</v>
      </c>
      <c r="BV33" s="45">
        <f t="shared" si="83"/>
        <v>0</v>
      </c>
      <c r="BW33" s="44"/>
      <c r="BX33" s="45">
        <f t="shared" si="84"/>
        <v>0</v>
      </c>
      <c r="BY33" s="44"/>
      <c r="BZ33" s="45">
        <f t="shared" si="85"/>
        <v>0</v>
      </c>
      <c r="CA33" s="44"/>
      <c r="CB33" s="44"/>
      <c r="CC33" s="44"/>
      <c r="CD33" s="45">
        <f t="shared" si="86"/>
        <v>0</v>
      </c>
      <c r="CE33" s="45"/>
      <c r="CF33" s="45">
        <f t="shared" si="87"/>
        <v>0</v>
      </c>
      <c r="CG33" s="45">
        <f t="shared" si="88"/>
        <v>317.8</v>
      </c>
      <c r="CH33" s="45">
        <f t="shared" si="89"/>
        <v>63.56</v>
      </c>
      <c r="CI33" s="44">
        <v>0</v>
      </c>
      <c r="CJ33" s="46">
        <f t="shared" si="90"/>
        <v>0</v>
      </c>
      <c r="CK33" s="47">
        <f t="shared" si="91"/>
        <v>381</v>
      </c>
      <c r="CL33" s="48"/>
      <c r="CM33" s="44">
        <f t="shared" si="92"/>
        <v>0</v>
      </c>
      <c r="CN33" s="44"/>
      <c r="CO33" s="44">
        <f t="shared" si="93"/>
        <v>0</v>
      </c>
      <c r="CP33" s="44"/>
      <c r="CQ33" s="44">
        <f t="shared" si="94"/>
        <v>0</v>
      </c>
      <c r="CR33" s="44">
        <f t="shared" si="95"/>
        <v>0</v>
      </c>
      <c r="CS33" s="44">
        <f t="shared" si="96"/>
        <v>381</v>
      </c>
    </row>
    <row r="34" s="21" customFormat="1" ht="23" customHeight="1" spans="1:97">
      <c r="A34" s="36">
        <v>30</v>
      </c>
      <c r="B34" s="37" t="s">
        <v>121</v>
      </c>
      <c r="C34" s="37" t="s">
        <v>208</v>
      </c>
      <c r="D34" s="37" t="s">
        <v>209</v>
      </c>
      <c r="E34" s="37" t="s">
        <v>210</v>
      </c>
      <c r="F34" s="37" t="s">
        <v>125</v>
      </c>
      <c r="G34" s="37" t="s">
        <v>211</v>
      </c>
      <c r="H34" s="37"/>
      <c r="I34" s="37"/>
      <c r="J34" s="37"/>
      <c r="K34" s="37" t="s">
        <v>212</v>
      </c>
      <c r="L34" s="37">
        <v>3.2</v>
      </c>
      <c r="M34" s="37"/>
      <c r="N34" s="37" t="s">
        <v>128</v>
      </c>
      <c r="O34" s="37" t="s">
        <v>129</v>
      </c>
      <c r="P34" s="38"/>
      <c r="Q34" s="38"/>
      <c r="R34" s="44">
        <f t="shared" si="62"/>
        <v>3.2</v>
      </c>
      <c r="S34" s="44">
        <f t="shared" si="63"/>
        <v>220</v>
      </c>
      <c r="T34" s="44">
        <f t="shared" si="64"/>
        <v>0</v>
      </c>
      <c r="U34" s="44">
        <f t="shared" si="65"/>
        <v>0</v>
      </c>
      <c r="V34" s="44">
        <f t="shared" si="66"/>
        <v>0</v>
      </c>
      <c r="W34" s="44"/>
      <c r="X34" s="45">
        <f t="shared" si="67"/>
        <v>220</v>
      </c>
      <c r="Y34" s="44"/>
      <c r="Z34" s="44"/>
      <c r="AA34" s="44"/>
      <c r="AB34" s="44"/>
      <c r="AC34" s="44"/>
      <c r="AD34" s="44"/>
      <c r="AE34" s="44">
        <v>6</v>
      </c>
      <c r="AF34" s="45">
        <f t="shared" si="68"/>
        <v>0</v>
      </c>
      <c r="AG34" s="44"/>
      <c r="AH34" s="44">
        <f t="shared" si="69"/>
        <v>65</v>
      </c>
      <c r="AI34" s="44"/>
      <c r="AJ34" s="45">
        <f t="shared" si="70"/>
        <v>0</v>
      </c>
      <c r="AK34" s="44"/>
      <c r="AL34" s="44">
        <f t="shared" si="71"/>
        <v>0</v>
      </c>
      <c r="AM34" s="44"/>
      <c r="AN34" s="44">
        <f t="shared" si="72"/>
        <v>0</v>
      </c>
      <c r="AO34" s="44"/>
      <c r="AP34" s="44"/>
      <c r="AQ34" s="44">
        <f t="shared" si="73"/>
        <v>0</v>
      </c>
      <c r="AR34" s="44"/>
      <c r="AS34" s="44"/>
      <c r="AT34" s="44"/>
      <c r="AU34" s="45">
        <f t="shared" si="74"/>
        <v>0</v>
      </c>
      <c r="AV34" s="44"/>
      <c r="AW34" s="44"/>
      <c r="AX34" s="45"/>
      <c r="AY34" s="44"/>
      <c r="AZ34" s="44">
        <f t="shared" si="75"/>
        <v>0</v>
      </c>
      <c r="BA34" s="44"/>
      <c r="BB34" s="44">
        <f t="shared" si="76"/>
        <v>0</v>
      </c>
      <c r="BC34" s="44"/>
      <c r="BD34" s="44"/>
      <c r="BE34" s="44"/>
      <c r="BF34" s="44"/>
      <c r="BG34" s="45">
        <f t="shared" si="77"/>
        <v>0</v>
      </c>
      <c r="BH34" s="44">
        <v>0</v>
      </c>
      <c r="BI34" s="44">
        <f t="shared" si="78"/>
        <v>0</v>
      </c>
      <c r="BJ34" s="44"/>
      <c r="BK34" s="44">
        <f t="shared" si="79"/>
        <v>0</v>
      </c>
      <c r="BL34" s="44"/>
      <c r="BM34" s="44"/>
      <c r="BN34" s="44"/>
      <c r="BO34" s="44"/>
      <c r="BP34" s="44"/>
      <c r="BQ34" s="45">
        <f t="shared" si="80"/>
        <v>0</v>
      </c>
      <c r="BR34" s="44"/>
      <c r="BS34" s="44">
        <f t="shared" si="81"/>
        <v>0</v>
      </c>
      <c r="BT34" s="44"/>
      <c r="BU34" s="44">
        <f t="shared" si="82"/>
        <v>0</v>
      </c>
      <c r="BV34" s="45">
        <f t="shared" si="83"/>
        <v>0</v>
      </c>
      <c r="BW34" s="44"/>
      <c r="BX34" s="45">
        <f t="shared" si="84"/>
        <v>0</v>
      </c>
      <c r="BY34" s="44"/>
      <c r="BZ34" s="45">
        <f t="shared" si="85"/>
        <v>0</v>
      </c>
      <c r="CA34" s="44"/>
      <c r="CB34" s="44"/>
      <c r="CC34" s="44"/>
      <c r="CD34" s="45">
        <f t="shared" si="86"/>
        <v>0</v>
      </c>
      <c r="CE34" s="45"/>
      <c r="CF34" s="45">
        <f t="shared" si="87"/>
        <v>0</v>
      </c>
      <c r="CG34" s="45">
        <f t="shared" si="88"/>
        <v>220</v>
      </c>
      <c r="CH34" s="45">
        <f t="shared" si="89"/>
        <v>44</v>
      </c>
      <c r="CI34" s="44">
        <v>0</v>
      </c>
      <c r="CJ34" s="46">
        <f t="shared" si="90"/>
        <v>0</v>
      </c>
      <c r="CK34" s="47">
        <f t="shared" si="91"/>
        <v>264</v>
      </c>
      <c r="CL34" s="48"/>
      <c r="CM34" s="44">
        <f t="shared" si="92"/>
        <v>0</v>
      </c>
      <c r="CN34" s="44"/>
      <c r="CO34" s="44">
        <f t="shared" si="93"/>
        <v>0</v>
      </c>
      <c r="CP34" s="44"/>
      <c r="CQ34" s="44">
        <f t="shared" si="94"/>
        <v>0</v>
      </c>
      <c r="CR34" s="44">
        <f t="shared" si="95"/>
        <v>0</v>
      </c>
      <c r="CS34" s="44">
        <f t="shared" si="96"/>
        <v>264</v>
      </c>
    </row>
    <row r="35" s="21" customFormat="1" ht="23" customHeight="1" spans="1:97">
      <c r="A35" s="36">
        <v>31</v>
      </c>
      <c r="B35" s="37" t="s">
        <v>121</v>
      </c>
      <c r="C35" s="37" t="s">
        <v>213</v>
      </c>
      <c r="D35" s="37" t="s">
        <v>214</v>
      </c>
      <c r="E35" s="37" t="s">
        <v>215</v>
      </c>
      <c r="F35" s="37" t="s">
        <v>125</v>
      </c>
      <c r="G35" s="37" t="s">
        <v>216</v>
      </c>
      <c r="H35" s="37"/>
      <c r="I35" s="37"/>
      <c r="J35" s="37"/>
      <c r="K35" s="37" t="s">
        <v>217</v>
      </c>
      <c r="L35" s="37">
        <v>0.536</v>
      </c>
      <c r="M35" s="37"/>
      <c r="N35" s="37" t="s">
        <v>218</v>
      </c>
      <c r="O35" s="37" t="s">
        <v>129</v>
      </c>
      <c r="P35" s="38"/>
      <c r="Q35" s="38"/>
      <c r="R35" s="44">
        <f t="shared" si="62"/>
        <v>0.536</v>
      </c>
      <c r="S35" s="44">
        <f t="shared" si="63"/>
        <v>180</v>
      </c>
      <c r="T35" s="44">
        <f t="shared" si="64"/>
        <v>0</v>
      </c>
      <c r="U35" s="44">
        <f t="shared" si="65"/>
        <v>0</v>
      </c>
      <c r="V35" s="44">
        <f t="shared" si="66"/>
        <v>0</v>
      </c>
      <c r="W35" s="44"/>
      <c r="X35" s="45">
        <f t="shared" si="67"/>
        <v>180</v>
      </c>
      <c r="Y35" s="44"/>
      <c r="Z35" s="44"/>
      <c r="AA35" s="44"/>
      <c r="AB35" s="44"/>
      <c r="AC35" s="44"/>
      <c r="AD35" s="44"/>
      <c r="AE35" s="44">
        <v>6</v>
      </c>
      <c r="AF35" s="45">
        <f t="shared" si="68"/>
        <v>0</v>
      </c>
      <c r="AG35" s="44"/>
      <c r="AH35" s="44">
        <f t="shared" si="69"/>
        <v>65</v>
      </c>
      <c r="AI35" s="44"/>
      <c r="AJ35" s="45">
        <f t="shared" si="70"/>
        <v>0</v>
      </c>
      <c r="AK35" s="44"/>
      <c r="AL35" s="44">
        <f t="shared" si="71"/>
        <v>0</v>
      </c>
      <c r="AM35" s="44"/>
      <c r="AN35" s="44">
        <f t="shared" si="72"/>
        <v>0</v>
      </c>
      <c r="AO35" s="44"/>
      <c r="AP35" s="44"/>
      <c r="AQ35" s="44">
        <f t="shared" si="73"/>
        <v>0</v>
      </c>
      <c r="AR35" s="44"/>
      <c r="AS35" s="44"/>
      <c r="AT35" s="44"/>
      <c r="AU35" s="45">
        <f t="shared" si="74"/>
        <v>0</v>
      </c>
      <c r="AV35" s="44"/>
      <c r="AW35" s="44"/>
      <c r="AX35" s="45"/>
      <c r="AY35" s="44"/>
      <c r="AZ35" s="44">
        <f t="shared" si="75"/>
        <v>0</v>
      </c>
      <c r="BA35" s="44"/>
      <c r="BB35" s="44">
        <f t="shared" si="76"/>
        <v>0</v>
      </c>
      <c r="BC35" s="44"/>
      <c r="BD35" s="44"/>
      <c r="BE35" s="44"/>
      <c r="BF35" s="44"/>
      <c r="BG35" s="45">
        <f t="shared" si="77"/>
        <v>0</v>
      </c>
      <c r="BH35" s="44">
        <v>0</v>
      </c>
      <c r="BI35" s="44">
        <f t="shared" si="78"/>
        <v>0</v>
      </c>
      <c r="BJ35" s="44"/>
      <c r="BK35" s="44">
        <f t="shared" si="79"/>
        <v>0</v>
      </c>
      <c r="BL35" s="44"/>
      <c r="BM35" s="44"/>
      <c r="BN35" s="44"/>
      <c r="BO35" s="44"/>
      <c r="BP35" s="44"/>
      <c r="BQ35" s="45">
        <f t="shared" si="80"/>
        <v>0</v>
      </c>
      <c r="BR35" s="44"/>
      <c r="BS35" s="44">
        <f t="shared" si="81"/>
        <v>0</v>
      </c>
      <c r="BT35" s="44"/>
      <c r="BU35" s="44">
        <f t="shared" si="82"/>
        <v>0</v>
      </c>
      <c r="BV35" s="45">
        <f t="shared" si="83"/>
        <v>0</v>
      </c>
      <c r="BW35" s="44"/>
      <c r="BX35" s="45">
        <f t="shared" si="84"/>
        <v>0</v>
      </c>
      <c r="BY35" s="44"/>
      <c r="BZ35" s="45">
        <f t="shared" si="85"/>
        <v>0</v>
      </c>
      <c r="CA35" s="44"/>
      <c r="CB35" s="44"/>
      <c r="CC35" s="44"/>
      <c r="CD35" s="45">
        <f t="shared" si="86"/>
        <v>0</v>
      </c>
      <c r="CE35" s="45"/>
      <c r="CF35" s="45">
        <f t="shared" si="87"/>
        <v>0</v>
      </c>
      <c r="CG35" s="45">
        <f t="shared" si="88"/>
        <v>180</v>
      </c>
      <c r="CH35" s="45">
        <f t="shared" si="89"/>
        <v>36</v>
      </c>
      <c r="CI35" s="44">
        <v>0</v>
      </c>
      <c r="CJ35" s="46">
        <f t="shared" si="90"/>
        <v>0</v>
      </c>
      <c r="CK35" s="47">
        <f t="shared" si="91"/>
        <v>216</v>
      </c>
      <c r="CL35" s="48"/>
      <c r="CM35" s="44">
        <f t="shared" si="92"/>
        <v>0</v>
      </c>
      <c r="CN35" s="44"/>
      <c r="CO35" s="44">
        <f t="shared" si="93"/>
        <v>0</v>
      </c>
      <c r="CP35" s="44"/>
      <c r="CQ35" s="44">
        <f t="shared" si="94"/>
        <v>0</v>
      </c>
      <c r="CR35" s="44">
        <f t="shared" si="95"/>
        <v>0</v>
      </c>
      <c r="CS35" s="44">
        <f t="shared" si="96"/>
        <v>216</v>
      </c>
    </row>
    <row r="36" s="21" customFormat="1" ht="23" customHeight="1" spans="1:97">
      <c r="A36" s="36">
        <v>32</v>
      </c>
      <c r="B36" s="37" t="s">
        <v>121</v>
      </c>
      <c r="C36" s="37" t="s">
        <v>219</v>
      </c>
      <c r="D36" s="37" t="s">
        <v>220</v>
      </c>
      <c r="E36" s="37" t="s">
        <v>221</v>
      </c>
      <c r="F36" s="37" t="s">
        <v>125</v>
      </c>
      <c r="G36" s="37" t="s">
        <v>222</v>
      </c>
      <c r="H36" s="37"/>
      <c r="I36" s="37"/>
      <c r="J36" s="37"/>
      <c r="K36" s="37" t="s">
        <v>223</v>
      </c>
      <c r="L36" s="37">
        <v>2.02</v>
      </c>
      <c r="M36" s="37"/>
      <c r="N36" s="37" t="s">
        <v>224</v>
      </c>
      <c r="O36" s="37" t="s">
        <v>172</v>
      </c>
      <c r="P36" s="38"/>
      <c r="Q36" s="38"/>
      <c r="R36" s="44">
        <f t="shared" si="62"/>
        <v>2.02</v>
      </c>
      <c r="S36" s="44">
        <f t="shared" si="63"/>
        <v>220</v>
      </c>
      <c r="T36" s="44">
        <f t="shared" si="64"/>
        <v>0</v>
      </c>
      <c r="U36" s="44">
        <f t="shared" si="65"/>
        <v>0</v>
      </c>
      <c r="V36" s="44">
        <f t="shared" si="66"/>
        <v>0</v>
      </c>
      <c r="W36" s="44"/>
      <c r="X36" s="45">
        <f t="shared" si="67"/>
        <v>220</v>
      </c>
      <c r="Y36" s="44"/>
      <c r="Z36" s="44"/>
      <c r="AA36" s="44"/>
      <c r="AB36" s="44"/>
      <c r="AC36" s="44"/>
      <c r="AD36" s="44"/>
      <c r="AE36" s="44">
        <v>6</v>
      </c>
      <c r="AF36" s="45">
        <f t="shared" si="68"/>
        <v>0</v>
      </c>
      <c r="AG36" s="44"/>
      <c r="AH36" s="44">
        <f t="shared" si="69"/>
        <v>65</v>
      </c>
      <c r="AI36" s="44"/>
      <c r="AJ36" s="45">
        <f t="shared" si="70"/>
        <v>0</v>
      </c>
      <c r="AK36" s="44"/>
      <c r="AL36" s="44">
        <f t="shared" si="71"/>
        <v>0</v>
      </c>
      <c r="AM36" s="44"/>
      <c r="AN36" s="44">
        <f t="shared" si="72"/>
        <v>0</v>
      </c>
      <c r="AO36" s="44"/>
      <c r="AP36" s="44"/>
      <c r="AQ36" s="44">
        <f t="shared" si="73"/>
        <v>0</v>
      </c>
      <c r="AR36" s="44"/>
      <c r="AS36" s="44"/>
      <c r="AT36" s="44"/>
      <c r="AU36" s="45">
        <f t="shared" si="74"/>
        <v>0</v>
      </c>
      <c r="AV36" s="44"/>
      <c r="AW36" s="44"/>
      <c r="AX36" s="45"/>
      <c r="AY36" s="44"/>
      <c r="AZ36" s="44">
        <f t="shared" si="75"/>
        <v>0</v>
      </c>
      <c r="BA36" s="44"/>
      <c r="BB36" s="44">
        <f t="shared" si="76"/>
        <v>0</v>
      </c>
      <c r="BC36" s="44"/>
      <c r="BD36" s="44"/>
      <c r="BE36" s="44"/>
      <c r="BF36" s="44"/>
      <c r="BG36" s="45">
        <f t="shared" si="77"/>
        <v>0</v>
      </c>
      <c r="BH36" s="44">
        <v>0</v>
      </c>
      <c r="BI36" s="44">
        <f t="shared" si="78"/>
        <v>0</v>
      </c>
      <c r="BJ36" s="44"/>
      <c r="BK36" s="44">
        <f t="shared" si="79"/>
        <v>0</v>
      </c>
      <c r="BL36" s="44"/>
      <c r="BM36" s="44"/>
      <c r="BN36" s="44"/>
      <c r="BO36" s="44"/>
      <c r="BP36" s="44"/>
      <c r="BQ36" s="45">
        <f t="shared" si="80"/>
        <v>0</v>
      </c>
      <c r="BR36" s="44"/>
      <c r="BS36" s="44">
        <f t="shared" si="81"/>
        <v>0</v>
      </c>
      <c r="BT36" s="44"/>
      <c r="BU36" s="44">
        <f t="shared" si="82"/>
        <v>0</v>
      </c>
      <c r="BV36" s="45">
        <f t="shared" si="83"/>
        <v>0</v>
      </c>
      <c r="BW36" s="44"/>
      <c r="BX36" s="45">
        <f t="shared" si="84"/>
        <v>0</v>
      </c>
      <c r="BY36" s="44"/>
      <c r="BZ36" s="45">
        <f t="shared" si="85"/>
        <v>0</v>
      </c>
      <c r="CA36" s="44"/>
      <c r="CB36" s="44"/>
      <c r="CC36" s="44"/>
      <c r="CD36" s="45">
        <f t="shared" si="86"/>
        <v>0</v>
      </c>
      <c r="CE36" s="45"/>
      <c r="CF36" s="45">
        <f t="shared" si="87"/>
        <v>0</v>
      </c>
      <c r="CG36" s="45">
        <f t="shared" si="88"/>
        <v>220</v>
      </c>
      <c r="CH36" s="45">
        <f t="shared" si="89"/>
        <v>44</v>
      </c>
      <c r="CI36" s="44">
        <v>0</v>
      </c>
      <c r="CJ36" s="46">
        <f t="shared" si="90"/>
        <v>0</v>
      </c>
      <c r="CK36" s="47">
        <f t="shared" si="91"/>
        <v>264</v>
      </c>
      <c r="CL36" s="48"/>
      <c r="CM36" s="44">
        <f t="shared" si="92"/>
        <v>0</v>
      </c>
      <c r="CN36" s="44"/>
      <c r="CO36" s="44">
        <f t="shared" si="93"/>
        <v>0</v>
      </c>
      <c r="CP36" s="44"/>
      <c r="CQ36" s="44">
        <f t="shared" si="94"/>
        <v>0</v>
      </c>
      <c r="CR36" s="44">
        <f t="shared" si="95"/>
        <v>0</v>
      </c>
      <c r="CS36" s="44">
        <f t="shared" si="96"/>
        <v>264</v>
      </c>
    </row>
    <row r="37" s="21" customFormat="1" ht="23" customHeight="1" spans="1:97">
      <c r="A37" s="36">
        <v>33</v>
      </c>
      <c r="B37" s="37" t="s">
        <v>121</v>
      </c>
      <c r="C37" s="37" t="s">
        <v>225</v>
      </c>
      <c r="D37" s="37" t="s">
        <v>220</v>
      </c>
      <c r="E37" s="37" t="s">
        <v>221</v>
      </c>
      <c r="F37" s="37" t="s">
        <v>125</v>
      </c>
      <c r="G37" s="37" t="s">
        <v>226</v>
      </c>
      <c r="H37" s="37"/>
      <c r="I37" s="37"/>
      <c r="J37" s="37"/>
      <c r="K37" s="37" t="s">
        <v>223</v>
      </c>
      <c r="L37" s="37">
        <v>2.02</v>
      </c>
      <c r="M37" s="37"/>
      <c r="N37" s="37" t="s">
        <v>224</v>
      </c>
      <c r="O37" s="37" t="s">
        <v>172</v>
      </c>
      <c r="P37" s="38"/>
      <c r="Q37" s="38"/>
      <c r="R37" s="44">
        <f t="shared" si="62"/>
        <v>2.02</v>
      </c>
      <c r="S37" s="44">
        <f t="shared" si="63"/>
        <v>220</v>
      </c>
      <c r="T37" s="44">
        <f t="shared" si="64"/>
        <v>0</v>
      </c>
      <c r="U37" s="44">
        <f t="shared" si="65"/>
        <v>0</v>
      </c>
      <c r="V37" s="44">
        <f t="shared" si="66"/>
        <v>0</v>
      </c>
      <c r="W37" s="44"/>
      <c r="X37" s="45">
        <f t="shared" si="67"/>
        <v>220</v>
      </c>
      <c r="Y37" s="44"/>
      <c r="Z37" s="44"/>
      <c r="AA37" s="44"/>
      <c r="AB37" s="44"/>
      <c r="AC37" s="44"/>
      <c r="AD37" s="44"/>
      <c r="AE37" s="44">
        <v>6</v>
      </c>
      <c r="AF37" s="45">
        <f t="shared" si="68"/>
        <v>0</v>
      </c>
      <c r="AG37" s="44"/>
      <c r="AH37" s="44">
        <f t="shared" si="69"/>
        <v>65</v>
      </c>
      <c r="AI37" s="44"/>
      <c r="AJ37" s="45">
        <f t="shared" si="70"/>
        <v>0</v>
      </c>
      <c r="AK37" s="44"/>
      <c r="AL37" s="44">
        <f t="shared" si="71"/>
        <v>0</v>
      </c>
      <c r="AM37" s="44"/>
      <c r="AN37" s="44">
        <f t="shared" si="72"/>
        <v>0</v>
      </c>
      <c r="AO37" s="44"/>
      <c r="AP37" s="44"/>
      <c r="AQ37" s="44">
        <f t="shared" si="73"/>
        <v>0</v>
      </c>
      <c r="AR37" s="44"/>
      <c r="AS37" s="44"/>
      <c r="AT37" s="44"/>
      <c r="AU37" s="45">
        <f t="shared" si="74"/>
        <v>0</v>
      </c>
      <c r="AV37" s="44"/>
      <c r="AW37" s="44"/>
      <c r="AX37" s="45"/>
      <c r="AY37" s="44"/>
      <c r="AZ37" s="44">
        <f t="shared" si="75"/>
        <v>0</v>
      </c>
      <c r="BA37" s="44"/>
      <c r="BB37" s="44">
        <f t="shared" si="76"/>
        <v>0</v>
      </c>
      <c r="BC37" s="44"/>
      <c r="BD37" s="44"/>
      <c r="BE37" s="44"/>
      <c r="BF37" s="44"/>
      <c r="BG37" s="45">
        <f t="shared" si="77"/>
        <v>0</v>
      </c>
      <c r="BH37" s="44">
        <v>0</v>
      </c>
      <c r="BI37" s="44">
        <f t="shared" si="78"/>
        <v>0</v>
      </c>
      <c r="BJ37" s="44"/>
      <c r="BK37" s="44">
        <f t="shared" si="79"/>
        <v>0</v>
      </c>
      <c r="BL37" s="44"/>
      <c r="BM37" s="44"/>
      <c r="BN37" s="44"/>
      <c r="BO37" s="44"/>
      <c r="BP37" s="44"/>
      <c r="BQ37" s="45">
        <f t="shared" si="80"/>
        <v>0</v>
      </c>
      <c r="BR37" s="44"/>
      <c r="BS37" s="44">
        <f t="shared" si="81"/>
        <v>0</v>
      </c>
      <c r="BT37" s="44"/>
      <c r="BU37" s="44">
        <f t="shared" si="82"/>
        <v>0</v>
      </c>
      <c r="BV37" s="45">
        <f t="shared" si="83"/>
        <v>0</v>
      </c>
      <c r="BW37" s="44"/>
      <c r="BX37" s="45">
        <f t="shared" si="84"/>
        <v>0</v>
      </c>
      <c r="BY37" s="44"/>
      <c r="BZ37" s="45">
        <f t="shared" si="85"/>
        <v>0</v>
      </c>
      <c r="CA37" s="44"/>
      <c r="CB37" s="44"/>
      <c r="CC37" s="44"/>
      <c r="CD37" s="45">
        <f t="shared" si="86"/>
        <v>0</v>
      </c>
      <c r="CE37" s="45"/>
      <c r="CF37" s="45">
        <f t="shared" si="87"/>
        <v>0</v>
      </c>
      <c r="CG37" s="45">
        <f t="shared" si="88"/>
        <v>220</v>
      </c>
      <c r="CH37" s="45">
        <f t="shared" si="89"/>
        <v>44</v>
      </c>
      <c r="CI37" s="44">
        <v>0</v>
      </c>
      <c r="CJ37" s="46">
        <f t="shared" si="90"/>
        <v>0</v>
      </c>
      <c r="CK37" s="47">
        <f t="shared" si="91"/>
        <v>264</v>
      </c>
      <c r="CL37" s="48"/>
      <c r="CM37" s="44">
        <f t="shared" si="92"/>
        <v>0</v>
      </c>
      <c r="CN37" s="44"/>
      <c r="CO37" s="44">
        <f t="shared" si="93"/>
        <v>0</v>
      </c>
      <c r="CP37" s="44"/>
      <c r="CQ37" s="44">
        <f t="shared" si="94"/>
        <v>0</v>
      </c>
      <c r="CR37" s="44">
        <f t="shared" si="95"/>
        <v>0</v>
      </c>
      <c r="CS37" s="44">
        <f t="shared" si="96"/>
        <v>264</v>
      </c>
    </row>
    <row r="38" s="21" customFormat="1" ht="23" customHeight="1" spans="1:97">
      <c r="A38" s="36">
        <v>34</v>
      </c>
      <c r="B38" s="37" t="s">
        <v>121</v>
      </c>
      <c r="C38" s="37" t="s">
        <v>227</v>
      </c>
      <c r="D38" s="37" t="s">
        <v>228</v>
      </c>
      <c r="E38" s="37" t="s">
        <v>229</v>
      </c>
      <c r="F38" s="37" t="s">
        <v>230</v>
      </c>
      <c r="G38" s="37" t="s">
        <v>231</v>
      </c>
      <c r="H38" s="37"/>
      <c r="I38" s="37"/>
      <c r="J38" s="37"/>
      <c r="K38" s="37" t="s">
        <v>232</v>
      </c>
      <c r="L38" s="37"/>
      <c r="M38" s="37">
        <v>5.5</v>
      </c>
      <c r="N38" s="37" t="s">
        <v>233</v>
      </c>
      <c r="O38" s="37">
        <v>2026.08</v>
      </c>
      <c r="P38" s="38"/>
      <c r="Q38" s="38"/>
      <c r="R38" s="44">
        <f t="shared" si="62"/>
        <v>0</v>
      </c>
      <c r="S38" s="44">
        <f t="shared" si="63"/>
        <v>0</v>
      </c>
      <c r="T38" s="44">
        <f t="shared" si="64"/>
        <v>5.5</v>
      </c>
      <c r="U38" s="44">
        <f t="shared" si="65"/>
        <v>200</v>
      </c>
      <c r="V38" s="44">
        <f t="shared" si="66"/>
        <v>0</v>
      </c>
      <c r="W38" s="44"/>
      <c r="X38" s="45">
        <f t="shared" si="67"/>
        <v>200</v>
      </c>
      <c r="Y38" s="44"/>
      <c r="Z38" s="44"/>
      <c r="AA38" s="44"/>
      <c r="AB38" s="44"/>
      <c r="AC38" s="44"/>
      <c r="AD38" s="44"/>
      <c r="AE38" s="44">
        <v>6</v>
      </c>
      <c r="AF38" s="45">
        <f t="shared" si="68"/>
        <v>0</v>
      </c>
      <c r="AG38" s="44"/>
      <c r="AH38" s="44">
        <f t="shared" si="69"/>
        <v>65</v>
      </c>
      <c r="AI38" s="44"/>
      <c r="AJ38" s="45">
        <f t="shared" si="70"/>
        <v>0</v>
      </c>
      <c r="AK38" s="44"/>
      <c r="AL38" s="44">
        <f t="shared" si="71"/>
        <v>0</v>
      </c>
      <c r="AM38" s="44"/>
      <c r="AN38" s="44">
        <f t="shared" si="72"/>
        <v>0</v>
      </c>
      <c r="AO38" s="44"/>
      <c r="AP38" s="44"/>
      <c r="AQ38" s="44">
        <f t="shared" si="73"/>
        <v>0</v>
      </c>
      <c r="AR38" s="44"/>
      <c r="AS38" s="44"/>
      <c r="AT38" s="44"/>
      <c r="AU38" s="45">
        <f t="shared" si="74"/>
        <v>0</v>
      </c>
      <c r="AV38" s="44"/>
      <c r="AW38" s="44"/>
      <c r="AX38" s="45"/>
      <c r="AY38" s="44"/>
      <c r="AZ38" s="44">
        <f t="shared" si="75"/>
        <v>0</v>
      </c>
      <c r="BA38" s="44"/>
      <c r="BB38" s="44">
        <f t="shared" si="76"/>
        <v>0</v>
      </c>
      <c r="BC38" s="44"/>
      <c r="BD38" s="44"/>
      <c r="BE38" s="44"/>
      <c r="BF38" s="44"/>
      <c r="BG38" s="45">
        <f t="shared" si="77"/>
        <v>0</v>
      </c>
      <c r="BH38" s="44">
        <v>0</v>
      </c>
      <c r="BI38" s="44">
        <f t="shared" si="78"/>
        <v>0</v>
      </c>
      <c r="BJ38" s="44"/>
      <c r="BK38" s="44">
        <f t="shared" si="79"/>
        <v>0</v>
      </c>
      <c r="BL38" s="44"/>
      <c r="BM38" s="44"/>
      <c r="BN38" s="44"/>
      <c r="BO38" s="44"/>
      <c r="BP38" s="44"/>
      <c r="BQ38" s="45">
        <f t="shared" si="80"/>
        <v>0</v>
      </c>
      <c r="BR38" s="44"/>
      <c r="BS38" s="44">
        <f t="shared" si="81"/>
        <v>0</v>
      </c>
      <c r="BT38" s="44"/>
      <c r="BU38" s="44">
        <f t="shared" si="82"/>
        <v>0</v>
      </c>
      <c r="BV38" s="45">
        <f t="shared" si="83"/>
        <v>0</v>
      </c>
      <c r="BW38" s="44"/>
      <c r="BX38" s="45">
        <f t="shared" si="84"/>
        <v>0</v>
      </c>
      <c r="BY38" s="44"/>
      <c r="BZ38" s="45">
        <f t="shared" si="85"/>
        <v>0</v>
      </c>
      <c r="CA38" s="44"/>
      <c r="CB38" s="44"/>
      <c r="CC38" s="44"/>
      <c r="CD38" s="45">
        <f t="shared" si="86"/>
        <v>0</v>
      </c>
      <c r="CE38" s="45"/>
      <c r="CF38" s="45">
        <f t="shared" si="87"/>
        <v>0</v>
      </c>
      <c r="CG38" s="45">
        <f t="shared" si="88"/>
        <v>200</v>
      </c>
      <c r="CH38" s="45">
        <f t="shared" si="89"/>
        <v>40</v>
      </c>
      <c r="CI38" s="44">
        <v>0</v>
      </c>
      <c r="CJ38" s="46">
        <f t="shared" si="90"/>
        <v>0</v>
      </c>
      <c r="CK38" s="47">
        <f t="shared" si="91"/>
        <v>240</v>
      </c>
      <c r="CL38" s="48"/>
      <c r="CM38" s="44">
        <f t="shared" si="92"/>
        <v>0</v>
      </c>
      <c r="CN38" s="44"/>
      <c r="CO38" s="44">
        <f t="shared" si="93"/>
        <v>0</v>
      </c>
      <c r="CP38" s="44"/>
      <c r="CQ38" s="44">
        <f t="shared" si="94"/>
        <v>0</v>
      </c>
      <c r="CR38" s="44">
        <f t="shared" si="95"/>
        <v>0</v>
      </c>
      <c r="CS38" s="44">
        <f t="shared" si="96"/>
        <v>240</v>
      </c>
    </row>
    <row r="39" s="21" customFormat="1" ht="23" customHeight="1" spans="1:97">
      <c r="A39" s="36">
        <v>35</v>
      </c>
      <c r="B39" s="37" t="s">
        <v>121</v>
      </c>
      <c r="C39" s="37" t="s">
        <v>234</v>
      </c>
      <c r="D39" s="37" t="s">
        <v>235</v>
      </c>
      <c r="E39" s="37" t="s">
        <v>236</v>
      </c>
      <c r="F39" s="37" t="s">
        <v>230</v>
      </c>
      <c r="G39" s="37" t="s">
        <v>237</v>
      </c>
      <c r="H39" s="37"/>
      <c r="I39" s="37"/>
      <c r="J39" s="37"/>
      <c r="K39" s="37" t="s">
        <v>238</v>
      </c>
      <c r="L39" s="37">
        <v>10</v>
      </c>
      <c r="M39" s="37"/>
      <c r="N39" s="37" t="s">
        <v>233</v>
      </c>
      <c r="O39" s="37">
        <v>2026.07</v>
      </c>
      <c r="P39" s="38"/>
      <c r="Q39" s="38"/>
      <c r="R39" s="44">
        <f t="shared" si="62"/>
        <v>10</v>
      </c>
      <c r="S39" s="44">
        <f t="shared" si="63"/>
        <v>320</v>
      </c>
      <c r="T39" s="44">
        <f t="shared" si="64"/>
        <v>0</v>
      </c>
      <c r="U39" s="44">
        <f t="shared" si="65"/>
        <v>0</v>
      </c>
      <c r="V39" s="44">
        <f t="shared" si="66"/>
        <v>160</v>
      </c>
      <c r="W39" s="44"/>
      <c r="X39" s="45">
        <f t="shared" si="67"/>
        <v>480</v>
      </c>
      <c r="Y39" s="44"/>
      <c r="Z39" s="44"/>
      <c r="AA39" s="44"/>
      <c r="AB39" s="44"/>
      <c r="AC39" s="44"/>
      <c r="AD39" s="44"/>
      <c r="AE39" s="44">
        <v>6</v>
      </c>
      <c r="AF39" s="45">
        <f t="shared" si="68"/>
        <v>0</v>
      </c>
      <c r="AG39" s="44"/>
      <c r="AH39" s="44">
        <f t="shared" si="69"/>
        <v>65</v>
      </c>
      <c r="AI39" s="44"/>
      <c r="AJ39" s="45">
        <f t="shared" si="70"/>
        <v>0</v>
      </c>
      <c r="AK39" s="44"/>
      <c r="AL39" s="44">
        <f t="shared" si="71"/>
        <v>0</v>
      </c>
      <c r="AM39" s="44"/>
      <c r="AN39" s="44">
        <f t="shared" si="72"/>
        <v>0</v>
      </c>
      <c r="AO39" s="44"/>
      <c r="AP39" s="44"/>
      <c r="AQ39" s="44">
        <f t="shared" si="73"/>
        <v>0</v>
      </c>
      <c r="AR39" s="44"/>
      <c r="AS39" s="44"/>
      <c r="AT39" s="44"/>
      <c r="AU39" s="45">
        <f t="shared" si="74"/>
        <v>0</v>
      </c>
      <c r="AV39" s="44"/>
      <c r="AW39" s="44"/>
      <c r="AX39" s="45"/>
      <c r="AY39" s="44"/>
      <c r="AZ39" s="44">
        <f t="shared" si="75"/>
        <v>0</v>
      </c>
      <c r="BA39" s="44"/>
      <c r="BB39" s="44">
        <f t="shared" si="76"/>
        <v>0</v>
      </c>
      <c r="BC39" s="44"/>
      <c r="BD39" s="44"/>
      <c r="BE39" s="44"/>
      <c r="BF39" s="44"/>
      <c r="BG39" s="45">
        <f t="shared" si="77"/>
        <v>0</v>
      </c>
      <c r="BH39" s="44">
        <v>0</v>
      </c>
      <c r="BI39" s="44">
        <f t="shared" si="78"/>
        <v>0</v>
      </c>
      <c r="BJ39" s="44"/>
      <c r="BK39" s="44">
        <f t="shared" si="79"/>
        <v>0</v>
      </c>
      <c r="BL39" s="44"/>
      <c r="BM39" s="44"/>
      <c r="BN39" s="44"/>
      <c r="BO39" s="44"/>
      <c r="BP39" s="44"/>
      <c r="BQ39" s="45">
        <f t="shared" si="80"/>
        <v>0</v>
      </c>
      <c r="BR39" s="44"/>
      <c r="BS39" s="44">
        <f t="shared" si="81"/>
        <v>0</v>
      </c>
      <c r="BT39" s="44"/>
      <c r="BU39" s="44">
        <f t="shared" si="82"/>
        <v>0</v>
      </c>
      <c r="BV39" s="45">
        <f t="shared" si="83"/>
        <v>0</v>
      </c>
      <c r="BW39" s="44"/>
      <c r="BX39" s="45">
        <f t="shared" si="84"/>
        <v>0</v>
      </c>
      <c r="BY39" s="44"/>
      <c r="BZ39" s="45">
        <f t="shared" si="85"/>
        <v>0</v>
      </c>
      <c r="CA39" s="44"/>
      <c r="CB39" s="44"/>
      <c r="CC39" s="44"/>
      <c r="CD39" s="45">
        <f t="shared" si="86"/>
        <v>0</v>
      </c>
      <c r="CE39" s="45"/>
      <c r="CF39" s="45">
        <f t="shared" si="87"/>
        <v>0</v>
      </c>
      <c r="CG39" s="45">
        <f t="shared" si="88"/>
        <v>480</v>
      </c>
      <c r="CH39" s="45">
        <f t="shared" si="89"/>
        <v>96</v>
      </c>
      <c r="CI39" s="44">
        <v>0</v>
      </c>
      <c r="CJ39" s="46">
        <f t="shared" si="90"/>
        <v>0</v>
      </c>
      <c r="CK39" s="47">
        <f t="shared" si="91"/>
        <v>576</v>
      </c>
      <c r="CL39" s="48"/>
      <c r="CM39" s="44">
        <f t="shared" si="92"/>
        <v>0</v>
      </c>
      <c r="CN39" s="44"/>
      <c r="CO39" s="44">
        <f t="shared" si="93"/>
        <v>0</v>
      </c>
      <c r="CP39" s="44"/>
      <c r="CQ39" s="44">
        <f t="shared" si="94"/>
        <v>0</v>
      </c>
      <c r="CR39" s="44">
        <f t="shared" si="95"/>
        <v>0</v>
      </c>
      <c r="CS39" s="44">
        <f t="shared" si="96"/>
        <v>576</v>
      </c>
    </row>
    <row r="40" s="21" customFormat="1" ht="23" customHeight="1" spans="1:97">
      <c r="A40" s="36">
        <v>36</v>
      </c>
      <c r="B40" s="37" t="s">
        <v>121</v>
      </c>
      <c r="C40" s="37" t="s">
        <v>239</v>
      </c>
      <c r="D40" s="37" t="s">
        <v>240</v>
      </c>
      <c r="E40" s="37" t="s">
        <v>241</v>
      </c>
      <c r="F40" s="37" t="s">
        <v>125</v>
      </c>
      <c r="G40" s="37" t="s">
        <v>242</v>
      </c>
      <c r="H40" s="37"/>
      <c r="I40" s="37"/>
      <c r="J40" s="37"/>
      <c r="K40" s="37" t="s">
        <v>243</v>
      </c>
      <c r="L40" s="37">
        <v>0.5</v>
      </c>
      <c r="M40" s="37"/>
      <c r="N40" s="37" t="s">
        <v>143</v>
      </c>
      <c r="O40" s="37">
        <v>2026.08</v>
      </c>
      <c r="P40" s="38"/>
      <c r="Q40" s="38"/>
      <c r="R40" s="44">
        <f t="shared" si="62"/>
        <v>0.5</v>
      </c>
      <c r="S40" s="44">
        <f t="shared" si="63"/>
        <v>180</v>
      </c>
      <c r="T40" s="44">
        <f t="shared" si="64"/>
        <v>0</v>
      </c>
      <c r="U40" s="44">
        <f t="shared" si="65"/>
        <v>0</v>
      </c>
      <c r="V40" s="44">
        <f t="shared" si="66"/>
        <v>0</v>
      </c>
      <c r="W40" s="44"/>
      <c r="X40" s="45">
        <f t="shared" si="67"/>
        <v>180</v>
      </c>
      <c r="Y40" s="44"/>
      <c r="Z40" s="44"/>
      <c r="AA40" s="44"/>
      <c r="AB40" s="44"/>
      <c r="AC40" s="44"/>
      <c r="AD40" s="44"/>
      <c r="AE40" s="44">
        <v>6</v>
      </c>
      <c r="AF40" s="45">
        <f t="shared" si="68"/>
        <v>0</v>
      </c>
      <c r="AG40" s="44"/>
      <c r="AH40" s="44">
        <f t="shared" si="69"/>
        <v>65</v>
      </c>
      <c r="AI40" s="44"/>
      <c r="AJ40" s="45">
        <f t="shared" si="70"/>
        <v>0</v>
      </c>
      <c r="AK40" s="44"/>
      <c r="AL40" s="44">
        <f t="shared" si="71"/>
        <v>0</v>
      </c>
      <c r="AM40" s="44"/>
      <c r="AN40" s="44">
        <f t="shared" si="72"/>
        <v>0</v>
      </c>
      <c r="AO40" s="44"/>
      <c r="AP40" s="44"/>
      <c r="AQ40" s="44">
        <f t="shared" si="73"/>
        <v>0</v>
      </c>
      <c r="AR40" s="44"/>
      <c r="AS40" s="44"/>
      <c r="AT40" s="44"/>
      <c r="AU40" s="45">
        <f t="shared" si="74"/>
        <v>0</v>
      </c>
      <c r="AV40" s="44"/>
      <c r="AW40" s="44"/>
      <c r="AX40" s="45"/>
      <c r="AY40" s="44"/>
      <c r="AZ40" s="44">
        <f t="shared" si="75"/>
        <v>0</v>
      </c>
      <c r="BA40" s="44"/>
      <c r="BB40" s="44">
        <f t="shared" si="76"/>
        <v>0</v>
      </c>
      <c r="BC40" s="44"/>
      <c r="BD40" s="44"/>
      <c r="BE40" s="44"/>
      <c r="BF40" s="44"/>
      <c r="BG40" s="45">
        <f t="shared" si="77"/>
        <v>0</v>
      </c>
      <c r="BH40" s="44">
        <v>0</v>
      </c>
      <c r="BI40" s="44">
        <f t="shared" si="78"/>
        <v>0</v>
      </c>
      <c r="BJ40" s="44"/>
      <c r="BK40" s="44">
        <f t="shared" si="79"/>
        <v>0</v>
      </c>
      <c r="BL40" s="44"/>
      <c r="BM40" s="44"/>
      <c r="BN40" s="44"/>
      <c r="BO40" s="44"/>
      <c r="BP40" s="44"/>
      <c r="BQ40" s="45">
        <f t="shared" si="80"/>
        <v>0</v>
      </c>
      <c r="BR40" s="44"/>
      <c r="BS40" s="44">
        <f t="shared" si="81"/>
        <v>0</v>
      </c>
      <c r="BT40" s="44"/>
      <c r="BU40" s="44">
        <f t="shared" si="82"/>
        <v>0</v>
      </c>
      <c r="BV40" s="45">
        <f t="shared" si="83"/>
        <v>0</v>
      </c>
      <c r="BW40" s="44"/>
      <c r="BX40" s="45">
        <f t="shared" si="84"/>
        <v>0</v>
      </c>
      <c r="BY40" s="44"/>
      <c r="BZ40" s="45">
        <f t="shared" si="85"/>
        <v>0</v>
      </c>
      <c r="CA40" s="44"/>
      <c r="CB40" s="44"/>
      <c r="CC40" s="44"/>
      <c r="CD40" s="45">
        <f t="shared" si="86"/>
        <v>0</v>
      </c>
      <c r="CE40" s="45"/>
      <c r="CF40" s="45">
        <f t="shared" si="87"/>
        <v>0</v>
      </c>
      <c r="CG40" s="45">
        <f t="shared" si="88"/>
        <v>180</v>
      </c>
      <c r="CH40" s="45">
        <f t="shared" si="89"/>
        <v>36</v>
      </c>
      <c r="CI40" s="44">
        <v>0</v>
      </c>
      <c r="CJ40" s="46">
        <f t="shared" si="90"/>
        <v>0</v>
      </c>
      <c r="CK40" s="47">
        <f t="shared" si="91"/>
        <v>216</v>
      </c>
      <c r="CL40" s="48"/>
      <c r="CM40" s="44">
        <f t="shared" si="92"/>
        <v>0</v>
      </c>
      <c r="CN40" s="44"/>
      <c r="CO40" s="44">
        <f t="shared" si="93"/>
        <v>0</v>
      </c>
      <c r="CP40" s="44"/>
      <c r="CQ40" s="44">
        <f t="shared" si="94"/>
        <v>0</v>
      </c>
      <c r="CR40" s="44">
        <f t="shared" si="95"/>
        <v>0</v>
      </c>
      <c r="CS40" s="44">
        <f t="shared" si="96"/>
        <v>216</v>
      </c>
    </row>
    <row r="41" s="21" customFormat="1" ht="23" customHeight="1" spans="1:97">
      <c r="A41" s="36">
        <v>37</v>
      </c>
      <c r="B41" s="37" t="s">
        <v>121</v>
      </c>
      <c r="C41" s="37" t="s">
        <v>244</v>
      </c>
      <c r="D41" s="37" t="s">
        <v>245</v>
      </c>
      <c r="E41" s="37" t="s">
        <v>246</v>
      </c>
      <c r="F41" s="37" t="s">
        <v>125</v>
      </c>
      <c r="G41" s="37" t="s">
        <v>247</v>
      </c>
      <c r="H41" s="37"/>
      <c r="I41" s="37"/>
      <c r="J41" s="37"/>
      <c r="K41" s="37" t="s">
        <v>248</v>
      </c>
      <c r="L41" s="37">
        <v>0.1</v>
      </c>
      <c r="M41" s="37"/>
      <c r="N41" s="37" t="s">
        <v>249</v>
      </c>
      <c r="O41" s="37">
        <v>2026.08</v>
      </c>
      <c r="P41" s="38"/>
      <c r="Q41" s="38"/>
      <c r="R41" s="44">
        <f t="shared" si="62"/>
        <v>0.1</v>
      </c>
      <c r="S41" s="44">
        <f t="shared" si="63"/>
        <v>180</v>
      </c>
      <c r="T41" s="44">
        <f t="shared" si="64"/>
        <v>0</v>
      </c>
      <c r="U41" s="44">
        <f t="shared" si="65"/>
        <v>0</v>
      </c>
      <c r="V41" s="44">
        <f t="shared" si="66"/>
        <v>0</v>
      </c>
      <c r="W41" s="44"/>
      <c r="X41" s="45">
        <f t="shared" si="67"/>
        <v>180</v>
      </c>
      <c r="Y41" s="44"/>
      <c r="Z41" s="44"/>
      <c r="AA41" s="44"/>
      <c r="AB41" s="44"/>
      <c r="AC41" s="44"/>
      <c r="AD41" s="44"/>
      <c r="AE41" s="44">
        <v>6</v>
      </c>
      <c r="AF41" s="45">
        <f t="shared" si="68"/>
        <v>0</v>
      </c>
      <c r="AG41" s="44"/>
      <c r="AH41" s="44">
        <f t="shared" si="69"/>
        <v>65</v>
      </c>
      <c r="AI41" s="44"/>
      <c r="AJ41" s="45">
        <f t="shared" si="70"/>
        <v>0</v>
      </c>
      <c r="AK41" s="44"/>
      <c r="AL41" s="44">
        <f t="shared" si="71"/>
        <v>0</v>
      </c>
      <c r="AM41" s="44"/>
      <c r="AN41" s="44">
        <f t="shared" si="72"/>
        <v>0</v>
      </c>
      <c r="AO41" s="44"/>
      <c r="AP41" s="44"/>
      <c r="AQ41" s="44">
        <f t="shared" si="73"/>
        <v>0</v>
      </c>
      <c r="AR41" s="44"/>
      <c r="AS41" s="44"/>
      <c r="AT41" s="44"/>
      <c r="AU41" s="45">
        <f t="shared" si="74"/>
        <v>0</v>
      </c>
      <c r="AV41" s="44"/>
      <c r="AW41" s="44"/>
      <c r="AX41" s="45"/>
      <c r="AY41" s="44"/>
      <c r="AZ41" s="44">
        <f t="shared" si="75"/>
        <v>0</v>
      </c>
      <c r="BA41" s="44"/>
      <c r="BB41" s="44">
        <f t="shared" si="76"/>
        <v>0</v>
      </c>
      <c r="BC41" s="44"/>
      <c r="BD41" s="44"/>
      <c r="BE41" s="44"/>
      <c r="BF41" s="44"/>
      <c r="BG41" s="45">
        <f t="shared" si="77"/>
        <v>0</v>
      </c>
      <c r="BH41" s="44">
        <v>0</v>
      </c>
      <c r="BI41" s="44">
        <f t="shared" si="78"/>
        <v>0</v>
      </c>
      <c r="BJ41" s="44"/>
      <c r="BK41" s="44">
        <f t="shared" si="79"/>
        <v>0</v>
      </c>
      <c r="BL41" s="44"/>
      <c r="BM41" s="44"/>
      <c r="BN41" s="44"/>
      <c r="BO41" s="44"/>
      <c r="BP41" s="44"/>
      <c r="BQ41" s="45">
        <f t="shared" si="80"/>
        <v>0</v>
      </c>
      <c r="BR41" s="44"/>
      <c r="BS41" s="44">
        <f t="shared" si="81"/>
        <v>0</v>
      </c>
      <c r="BT41" s="44"/>
      <c r="BU41" s="44">
        <f t="shared" si="82"/>
        <v>0</v>
      </c>
      <c r="BV41" s="45">
        <f t="shared" si="83"/>
        <v>0</v>
      </c>
      <c r="BW41" s="44"/>
      <c r="BX41" s="45">
        <f t="shared" si="84"/>
        <v>0</v>
      </c>
      <c r="BY41" s="44"/>
      <c r="BZ41" s="45">
        <f t="shared" si="85"/>
        <v>0</v>
      </c>
      <c r="CA41" s="44"/>
      <c r="CB41" s="44"/>
      <c r="CC41" s="44"/>
      <c r="CD41" s="45">
        <f t="shared" si="86"/>
        <v>0</v>
      </c>
      <c r="CE41" s="45"/>
      <c r="CF41" s="45">
        <f t="shared" si="87"/>
        <v>0</v>
      </c>
      <c r="CG41" s="45">
        <f t="shared" si="88"/>
        <v>180</v>
      </c>
      <c r="CH41" s="45">
        <f t="shared" si="89"/>
        <v>36</v>
      </c>
      <c r="CI41" s="44">
        <v>0</v>
      </c>
      <c r="CJ41" s="46">
        <f t="shared" si="90"/>
        <v>0</v>
      </c>
      <c r="CK41" s="47">
        <f t="shared" si="91"/>
        <v>216</v>
      </c>
      <c r="CL41" s="48"/>
      <c r="CM41" s="44">
        <f t="shared" si="92"/>
        <v>0</v>
      </c>
      <c r="CN41" s="44"/>
      <c r="CO41" s="44">
        <f t="shared" si="93"/>
        <v>0</v>
      </c>
      <c r="CP41" s="44"/>
      <c r="CQ41" s="44">
        <f t="shared" si="94"/>
        <v>0</v>
      </c>
      <c r="CR41" s="44">
        <f t="shared" si="95"/>
        <v>0</v>
      </c>
      <c r="CS41" s="44">
        <f t="shared" si="96"/>
        <v>216</v>
      </c>
    </row>
    <row r="42" s="21" customFormat="1" ht="23" customHeight="1" spans="1:97">
      <c r="A42" s="36">
        <v>38</v>
      </c>
      <c r="B42" s="37" t="s">
        <v>250</v>
      </c>
      <c r="C42" s="37" t="s">
        <v>251</v>
      </c>
      <c r="D42" s="37" t="s">
        <v>252</v>
      </c>
      <c r="E42" s="37" t="s">
        <v>253</v>
      </c>
      <c r="F42" s="37" t="s">
        <v>230</v>
      </c>
      <c r="G42" s="37" t="s">
        <v>254</v>
      </c>
      <c r="H42" s="37"/>
      <c r="I42" s="37"/>
      <c r="J42" s="37"/>
      <c r="K42" s="37" t="s">
        <v>255</v>
      </c>
      <c r="L42" s="37">
        <v>5</v>
      </c>
      <c r="M42" s="37"/>
      <c r="N42" s="37" t="s">
        <v>233</v>
      </c>
      <c r="O42" s="37">
        <v>2026.06</v>
      </c>
      <c r="P42" s="38"/>
      <c r="Q42" s="38"/>
      <c r="R42" s="44">
        <f t="shared" si="62"/>
        <v>5</v>
      </c>
      <c r="S42" s="44">
        <f t="shared" si="63"/>
        <v>260</v>
      </c>
      <c r="T42" s="44">
        <f t="shared" si="64"/>
        <v>0</v>
      </c>
      <c r="U42" s="44">
        <f t="shared" si="65"/>
        <v>0</v>
      </c>
      <c r="V42" s="44">
        <f t="shared" si="66"/>
        <v>130</v>
      </c>
      <c r="W42" s="44"/>
      <c r="X42" s="45">
        <f t="shared" si="67"/>
        <v>390</v>
      </c>
      <c r="Y42" s="44"/>
      <c r="Z42" s="44"/>
      <c r="AA42" s="44"/>
      <c r="AB42" s="44"/>
      <c r="AC42" s="44"/>
      <c r="AD42" s="44"/>
      <c r="AE42" s="44">
        <v>6</v>
      </c>
      <c r="AF42" s="45">
        <f t="shared" si="68"/>
        <v>0</v>
      </c>
      <c r="AG42" s="44"/>
      <c r="AH42" s="44">
        <f t="shared" si="69"/>
        <v>65</v>
      </c>
      <c r="AI42" s="44"/>
      <c r="AJ42" s="45">
        <f t="shared" si="70"/>
        <v>0</v>
      </c>
      <c r="AK42" s="44"/>
      <c r="AL42" s="44">
        <f t="shared" si="71"/>
        <v>0</v>
      </c>
      <c r="AM42" s="44"/>
      <c r="AN42" s="44">
        <f t="shared" si="72"/>
        <v>0</v>
      </c>
      <c r="AO42" s="44"/>
      <c r="AP42" s="44"/>
      <c r="AQ42" s="44">
        <f t="shared" si="73"/>
        <v>0</v>
      </c>
      <c r="AR42" s="44"/>
      <c r="AS42" s="44"/>
      <c r="AT42" s="44"/>
      <c r="AU42" s="45">
        <f t="shared" si="74"/>
        <v>0</v>
      </c>
      <c r="AV42" s="44"/>
      <c r="AW42" s="44"/>
      <c r="AX42" s="45"/>
      <c r="AY42" s="44"/>
      <c r="AZ42" s="44">
        <f t="shared" si="75"/>
        <v>0</v>
      </c>
      <c r="BA42" s="44"/>
      <c r="BB42" s="44">
        <f t="shared" si="76"/>
        <v>0</v>
      </c>
      <c r="BC42" s="44"/>
      <c r="BD42" s="44"/>
      <c r="BE42" s="44"/>
      <c r="BF42" s="44"/>
      <c r="BG42" s="45">
        <f t="shared" si="77"/>
        <v>0</v>
      </c>
      <c r="BH42" s="44">
        <v>0</v>
      </c>
      <c r="BI42" s="44">
        <f t="shared" si="78"/>
        <v>0</v>
      </c>
      <c r="BJ42" s="44"/>
      <c r="BK42" s="44">
        <f t="shared" si="79"/>
        <v>0</v>
      </c>
      <c r="BL42" s="44"/>
      <c r="BM42" s="44"/>
      <c r="BN42" s="44"/>
      <c r="BO42" s="44"/>
      <c r="BP42" s="44"/>
      <c r="BQ42" s="45">
        <f t="shared" si="80"/>
        <v>0</v>
      </c>
      <c r="BR42" s="44"/>
      <c r="BS42" s="44">
        <f t="shared" si="81"/>
        <v>0</v>
      </c>
      <c r="BT42" s="44"/>
      <c r="BU42" s="44">
        <f t="shared" si="82"/>
        <v>0</v>
      </c>
      <c r="BV42" s="45">
        <f t="shared" si="83"/>
        <v>0</v>
      </c>
      <c r="BW42" s="44"/>
      <c r="BX42" s="45">
        <f t="shared" si="84"/>
        <v>0</v>
      </c>
      <c r="BY42" s="44"/>
      <c r="BZ42" s="45">
        <f t="shared" si="85"/>
        <v>0</v>
      </c>
      <c r="CA42" s="44"/>
      <c r="CB42" s="44"/>
      <c r="CC42" s="44"/>
      <c r="CD42" s="45">
        <f t="shared" si="86"/>
        <v>0</v>
      </c>
      <c r="CE42" s="45"/>
      <c r="CF42" s="45">
        <f t="shared" si="87"/>
        <v>0</v>
      </c>
      <c r="CG42" s="45">
        <f t="shared" si="88"/>
        <v>390</v>
      </c>
      <c r="CH42" s="45">
        <f t="shared" si="89"/>
        <v>78</v>
      </c>
      <c r="CI42" s="44">
        <v>0</v>
      </c>
      <c r="CJ42" s="46">
        <f t="shared" si="90"/>
        <v>0</v>
      </c>
      <c r="CK42" s="47">
        <f t="shared" si="91"/>
        <v>468</v>
      </c>
      <c r="CL42" s="48"/>
      <c r="CM42" s="44">
        <f t="shared" si="92"/>
        <v>0</v>
      </c>
      <c r="CN42" s="44"/>
      <c r="CO42" s="44">
        <f t="shared" si="93"/>
        <v>0</v>
      </c>
      <c r="CP42" s="44"/>
      <c r="CQ42" s="44">
        <f t="shared" si="94"/>
        <v>0</v>
      </c>
      <c r="CR42" s="44">
        <f t="shared" si="95"/>
        <v>0</v>
      </c>
      <c r="CS42" s="44">
        <f t="shared" si="96"/>
        <v>468</v>
      </c>
    </row>
    <row r="43" s="21" customFormat="1" ht="23" customHeight="1" spans="1:97">
      <c r="A43" s="36">
        <v>39</v>
      </c>
      <c r="B43" s="37" t="s">
        <v>250</v>
      </c>
      <c r="C43" s="37" t="s">
        <v>256</v>
      </c>
      <c r="D43" s="37" t="s">
        <v>257</v>
      </c>
      <c r="E43" s="37" t="s">
        <v>258</v>
      </c>
      <c r="F43" s="37" t="s">
        <v>125</v>
      </c>
      <c r="G43" s="37" t="s">
        <v>259</v>
      </c>
      <c r="H43" s="37"/>
      <c r="I43" s="37"/>
      <c r="J43" s="37"/>
      <c r="K43" s="37" t="s">
        <v>260</v>
      </c>
      <c r="L43" s="37"/>
      <c r="M43" s="37">
        <v>25</v>
      </c>
      <c r="N43" s="37" t="s">
        <v>157</v>
      </c>
      <c r="O43" s="37">
        <v>2026.08</v>
      </c>
      <c r="P43" s="38"/>
      <c r="Q43" s="38"/>
      <c r="R43" s="44">
        <f t="shared" si="62"/>
        <v>0</v>
      </c>
      <c r="S43" s="44">
        <f t="shared" si="63"/>
        <v>0</v>
      </c>
      <c r="T43" s="44">
        <f t="shared" si="64"/>
        <v>25</v>
      </c>
      <c r="U43" s="44">
        <f t="shared" si="65"/>
        <v>300</v>
      </c>
      <c r="V43" s="44">
        <f t="shared" si="66"/>
        <v>0</v>
      </c>
      <c r="W43" s="44"/>
      <c r="X43" s="45">
        <f t="shared" si="67"/>
        <v>300</v>
      </c>
      <c r="Y43" s="44"/>
      <c r="Z43" s="44"/>
      <c r="AA43" s="44"/>
      <c r="AB43" s="44"/>
      <c r="AC43" s="44"/>
      <c r="AD43" s="44"/>
      <c r="AE43" s="44">
        <v>6</v>
      </c>
      <c r="AF43" s="45">
        <f t="shared" si="68"/>
        <v>0</v>
      </c>
      <c r="AG43" s="44"/>
      <c r="AH43" s="44">
        <f t="shared" si="69"/>
        <v>65</v>
      </c>
      <c r="AI43" s="44"/>
      <c r="AJ43" s="45">
        <f t="shared" si="70"/>
        <v>0</v>
      </c>
      <c r="AK43" s="44"/>
      <c r="AL43" s="44">
        <f t="shared" si="71"/>
        <v>0</v>
      </c>
      <c r="AM43" s="44"/>
      <c r="AN43" s="44">
        <f t="shared" si="72"/>
        <v>0</v>
      </c>
      <c r="AO43" s="44"/>
      <c r="AP43" s="44"/>
      <c r="AQ43" s="44">
        <f t="shared" si="73"/>
        <v>0</v>
      </c>
      <c r="AR43" s="44"/>
      <c r="AS43" s="44"/>
      <c r="AT43" s="44"/>
      <c r="AU43" s="45">
        <f t="shared" si="74"/>
        <v>0</v>
      </c>
      <c r="AV43" s="44"/>
      <c r="AW43" s="44"/>
      <c r="AX43" s="45"/>
      <c r="AY43" s="44"/>
      <c r="AZ43" s="44">
        <f t="shared" si="75"/>
        <v>0</v>
      </c>
      <c r="BA43" s="44"/>
      <c r="BB43" s="44">
        <f t="shared" si="76"/>
        <v>0</v>
      </c>
      <c r="BC43" s="44"/>
      <c r="BD43" s="44"/>
      <c r="BE43" s="44"/>
      <c r="BF43" s="44"/>
      <c r="BG43" s="45">
        <f t="shared" si="77"/>
        <v>0</v>
      </c>
      <c r="BH43" s="44">
        <v>0</v>
      </c>
      <c r="BI43" s="44">
        <f t="shared" si="78"/>
        <v>0</v>
      </c>
      <c r="BJ43" s="44"/>
      <c r="BK43" s="44">
        <f t="shared" si="79"/>
        <v>0</v>
      </c>
      <c r="BL43" s="44"/>
      <c r="BM43" s="44"/>
      <c r="BN43" s="44"/>
      <c r="BO43" s="44"/>
      <c r="BP43" s="44"/>
      <c r="BQ43" s="45">
        <f t="shared" si="80"/>
        <v>0</v>
      </c>
      <c r="BR43" s="44"/>
      <c r="BS43" s="44">
        <f t="shared" si="81"/>
        <v>0</v>
      </c>
      <c r="BT43" s="44"/>
      <c r="BU43" s="44">
        <f t="shared" si="82"/>
        <v>0</v>
      </c>
      <c r="BV43" s="45">
        <f t="shared" si="83"/>
        <v>0</v>
      </c>
      <c r="BW43" s="44"/>
      <c r="BX43" s="45">
        <f t="shared" si="84"/>
        <v>0</v>
      </c>
      <c r="BY43" s="44"/>
      <c r="BZ43" s="45">
        <f t="shared" si="85"/>
        <v>0</v>
      </c>
      <c r="CA43" s="44"/>
      <c r="CB43" s="44"/>
      <c r="CC43" s="44"/>
      <c r="CD43" s="45">
        <f t="shared" si="86"/>
        <v>0</v>
      </c>
      <c r="CE43" s="45"/>
      <c r="CF43" s="45">
        <f t="shared" si="87"/>
        <v>0</v>
      </c>
      <c r="CG43" s="45">
        <f t="shared" si="88"/>
        <v>300</v>
      </c>
      <c r="CH43" s="45">
        <f t="shared" si="89"/>
        <v>60</v>
      </c>
      <c r="CI43" s="44">
        <v>0</v>
      </c>
      <c r="CJ43" s="46">
        <f t="shared" si="90"/>
        <v>0</v>
      </c>
      <c r="CK43" s="47">
        <f t="shared" si="91"/>
        <v>360</v>
      </c>
      <c r="CL43" s="48"/>
      <c r="CM43" s="44">
        <f t="shared" si="92"/>
        <v>0</v>
      </c>
      <c r="CN43" s="44"/>
      <c r="CO43" s="44">
        <f t="shared" si="93"/>
        <v>0</v>
      </c>
      <c r="CP43" s="44"/>
      <c r="CQ43" s="44">
        <f t="shared" si="94"/>
        <v>0</v>
      </c>
      <c r="CR43" s="44">
        <f t="shared" si="95"/>
        <v>0</v>
      </c>
      <c r="CS43" s="44">
        <f t="shared" si="96"/>
        <v>360</v>
      </c>
    </row>
    <row r="44" s="21" customFormat="1" ht="23" customHeight="1" spans="1:97">
      <c r="A44" s="36">
        <v>40</v>
      </c>
      <c r="B44" s="37" t="s">
        <v>261</v>
      </c>
      <c r="C44" s="37" t="s">
        <v>262</v>
      </c>
      <c r="D44" s="37" t="s">
        <v>263</v>
      </c>
      <c r="E44" s="37" t="s">
        <v>264</v>
      </c>
      <c r="F44" s="37" t="s">
        <v>125</v>
      </c>
      <c r="G44" s="37" t="s">
        <v>265</v>
      </c>
      <c r="H44" s="37"/>
      <c r="I44" s="37"/>
      <c r="J44" s="37"/>
      <c r="K44" s="37" t="s">
        <v>266</v>
      </c>
      <c r="L44" s="37">
        <v>10</v>
      </c>
      <c r="M44" s="37"/>
      <c r="N44" s="37" t="s">
        <v>249</v>
      </c>
      <c r="O44" s="37" t="s">
        <v>172</v>
      </c>
      <c r="P44" s="38"/>
      <c r="Q44" s="38"/>
      <c r="R44" s="44">
        <f t="shared" si="62"/>
        <v>10</v>
      </c>
      <c r="S44" s="44">
        <f t="shared" si="63"/>
        <v>320</v>
      </c>
      <c r="T44" s="44">
        <f t="shared" si="64"/>
        <v>0</v>
      </c>
      <c r="U44" s="44">
        <f t="shared" si="65"/>
        <v>0</v>
      </c>
      <c r="V44" s="44">
        <f t="shared" si="66"/>
        <v>0</v>
      </c>
      <c r="W44" s="44"/>
      <c r="X44" s="45">
        <f t="shared" si="67"/>
        <v>320</v>
      </c>
      <c r="Y44" s="44"/>
      <c r="Z44" s="44"/>
      <c r="AA44" s="44"/>
      <c r="AB44" s="44"/>
      <c r="AC44" s="44"/>
      <c r="AD44" s="44"/>
      <c r="AE44" s="44">
        <v>6</v>
      </c>
      <c r="AF44" s="45">
        <f t="shared" si="68"/>
        <v>0</v>
      </c>
      <c r="AG44" s="44"/>
      <c r="AH44" s="44">
        <f t="shared" si="69"/>
        <v>65</v>
      </c>
      <c r="AI44" s="44"/>
      <c r="AJ44" s="45">
        <f t="shared" si="70"/>
        <v>0</v>
      </c>
      <c r="AK44" s="44"/>
      <c r="AL44" s="44">
        <f t="shared" si="71"/>
        <v>0</v>
      </c>
      <c r="AM44" s="44"/>
      <c r="AN44" s="44">
        <f t="shared" si="72"/>
        <v>0</v>
      </c>
      <c r="AO44" s="44"/>
      <c r="AP44" s="44"/>
      <c r="AQ44" s="44">
        <f t="shared" si="73"/>
        <v>0</v>
      </c>
      <c r="AR44" s="44"/>
      <c r="AS44" s="44"/>
      <c r="AT44" s="44"/>
      <c r="AU44" s="45">
        <f t="shared" si="74"/>
        <v>0</v>
      </c>
      <c r="AV44" s="44"/>
      <c r="AW44" s="44"/>
      <c r="AX44" s="45"/>
      <c r="AY44" s="44"/>
      <c r="AZ44" s="44">
        <f t="shared" si="75"/>
        <v>0</v>
      </c>
      <c r="BA44" s="44"/>
      <c r="BB44" s="44">
        <f t="shared" si="76"/>
        <v>0</v>
      </c>
      <c r="BC44" s="44"/>
      <c r="BD44" s="44"/>
      <c r="BE44" s="44"/>
      <c r="BF44" s="44"/>
      <c r="BG44" s="45">
        <f t="shared" si="77"/>
        <v>0</v>
      </c>
      <c r="BH44" s="44">
        <v>0</v>
      </c>
      <c r="BI44" s="44">
        <f t="shared" si="78"/>
        <v>0</v>
      </c>
      <c r="BJ44" s="44"/>
      <c r="BK44" s="44">
        <f t="shared" si="79"/>
        <v>0</v>
      </c>
      <c r="BL44" s="44"/>
      <c r="BM44" s="44"/>
      <c r="BN44" s="44"/>
      <c r="BO44" s="44"/>
      <c r="BP44" s="44"/>
      <c r="BQ44" s="45">
        <f t="shared" si="80"/>
        <v>0</v>
      </c>
      <c r="BR44" s="44"/>
      <c r="BS44" s="44">
        <f t="shared" si="81"/>
        <v>0</v>
      </c>
      <c r="BT44" s="44"/>
      <c r="BU44" s="44">
        <f t="shared" si="82"/>
        <v>0</v>
      </c>
      <c r="BV44" s="45">
        <f t="shared" si="83"/>
        <v>0</v>
      </c>
      <c r="BW44" s="44"/>
      <c r="BX44" s="45">
        <f t="shared" si="84"/>
        <v>0</v>
      </c>
      <c r="BY44" s="44"/>
      <c r="BZ44" s="45">
        <f t="shared" si="85"/>
        <v>0</v>
      </c>
      <c r="CA44" s="44"/>
      <c r="CB44" s="44"/>
      <c r="CC44" s="44"/>
      <c r="CD44" s="45">
        <f t="shared" si="86"/>
        <v>0</v>
      </c>
      <c r="CE44" s="45"/>
      <c r="CF44" s="45">
        <f t="shared" si="87"/>
        <v>0</v>
      </c>
      <c r="CG44" s="45">
        <f t="shared" si="88"/>
        <v>320</v>
      </c>
      <c r="CH44" s="45">
        <f t="shared" si="89"/>
        <v>64</v>
      </c>
      <c r="CI44" s="44">
        <v>0</v>
      </c>
      <c r="CJ44" s="46">
        <f t="shared" si="90"/>
        <v>0</v>
      </c>
      <c r="CK44" s="47">
        <f t="shared" si="91"/>
        <v>384</v>
      </c>
      <c r="CL44" s="48"/>
      <c r="CM44" s="44">
        <f t="shared" si="92"/>
        <v>0</v>
      </c>
      <c r="CN44" s="44"/>
      <c r="CO44" s="44">
        <f t="shared" si="93"/>
        <v>0</v>
      </c>
      <c r="CP44" s="44"/>
      <c r="CQ44" s="44">
        <f t="shared" si="94"/>
        <v>0</v>
      </c>
      <c r="CR44" s="44">
        <f t="shared" si="95"/>
        <v>0</v>
      </c>
      <c r="CS44" s="44">
        <f t="shared" si="96"/>
        <v>384</v>
      </c>
    </row>
    <row r="45" s="21" customFormat="1" ht="23" customHeight="1" spans="1:97">
      <c r="A45" s="36">
        <v>41</v>
      </c>
      <c r="B45" s="37" t="s">
        <v>261</v>
      </c>
      <c r="C45" s="37" t="s">
        <v>267</v>
      </c>
      <c r="D45" s="37" t="s">
        <v>263</v>
      </c>
      <c r="E45" s="37" t="s">
        <v>268</v>
      </c>
      <c r="F45" s="37" t="s">
        <v>125</v>
      </c>
      <c r="G45" s="37" t="s">
        <v>269</v>
      </c>
      <c r="H45" s="37"/>
      <c r="I45" s="37"/>
      <c r="J45" s="37"/>
      <c r="K45" s="37" t="s">
        <v>266</v>
      </c>
      <c r="L45" s="37">
        <v>2</v>
      </c>
      <c r="M45" s="37"/>
      <c r="N45" s="37" t="s">
        <v>249</v>
      </c>
      <c r="O45" s="37" t="s">
        <v>172</v>
      </c>
      <c r="P45" s="38"/>
      <c r="Q45" s="38"/>
      <c r="R45" s="44">
        <f t="shared" si="62"/>
        <v>2</v>
      </c>
      <c r="S45" s="44">
        <f t="shared" si="63"/>
        <v>220</v>
      </c>
      <c r="T45" s="44">
        <f t="shared" si="64"/>
        <v>0</v>
      </c>
      <c r="U45" s="44">
        <f t="shared" si="65"/>
        <v>0</v>
      </c>
      <c r="V45" s="44">
        <f t="shared" si="66"/>
        <v>0</v>
      </c>
      <c r="W45" s="44"/>
      <c r="X45" s="45">
        <f t="shared" si="67"/>
        <v>220</v>
      </c>
      <c r="Y45" s="44"/>
      <c r="Z45" s="44"/>
      <c r="AA45" s="44"/>
      <c r="AB45" s="44"/>
      <c r="AC45" s="44"/>
      <c r="AD45" s="44"/>
      <c r="AE45" s="44">
        <v>6</v>
      </c>
      <c r="AF45" s="45">
        <f t="shared" si="68"/>
        <v>0</v>
      </c>
      <c r="AG45" s="44"/>
      <c r="AH45" s="44">
        <f t="shared" si="69"/>
        <v>65</v>
      </c>
      <c r="AI45" s="44"/>
      <c r="AJ45" s="45">
        <f t="shared" si="70"/>
        <v>0</v>
      </c>
      <c r="AK45" s="44"/>
      <c r="AL45" s="44">
        <f t="shared" si="71"/>
        <v>0</v>
      </c>
      <c r="AM45" s="44"/>
      <c r="AN45" s="44">
        <f t="shared" si="72"/>
        <v>0</v>
      </c>
      <c r="AO45" s="44"/>
      <c r="AP45" s="44"/>
      <c r="AQ45" s="44">
        <f t="shared" si="73"/>
        <v>0</v>
      </c>
      <c r="AR45" s="44"/>
      <c r="AS45" s="44"/>
      <c r="AT45" s="44"/>
      <c r="AU45" s="45">
        <f t="shared" si="74"/>
        <v>0</v>
      </c>
      <c r="AV45" s="44"/>
      <c r="AW45" s="44"/>
      <c r="AX45" s="45"/>
      <c r="AY45" s="44"/>
      <c r="AZ45" s="44">
        <f t="shared" si="75"/>
        <v>0</v>
      </c>
      <c r="BA45" s="44"/>
      <c r="BB45" s="44">
        <f t="shared" si="76"/>
        <v>0</v>
      </c>
      <c r="BC45" s="44"/>
      <c r="BD45" s="44"/>
      <c r="BE45" s="44"/>
      <c r="BF45" s="44"/>
      <c r="BG45" s="45">
        <f t="shared" si="77"/>
        <v>0</v>
      </c>
      <c r="BH45" s="44">
        <v>0</v>
      </c>
      <c r="BI45" s="44">
        <f t="shared" si="78"/>
        <v>0</v>
      </c>
      <c r="BJ45" s="44"/>
      <c r="BK45" s="44">
        <f t="shared" si="79"/>
        <v>0</v>
      </c>
      <c r="BL45" s="44"/>
      <c r="BM45" s="44"/>
      <c r="BN45" s="44"/>
      <c r="BO45" s="44"/>
      <c r="BP45" s="44"/>
      <c r="BQ45" s="45">
        <f t="shared" si="80"/>
        <v>0</v>
      </c>
      <c r="BR45" s="44"/>
      <c r="BS45" s="44">
        <f t="shared" si="81"/>
        <v>0</v>
      </c>
      <c r="BT45" s="44"/>
      <c r="BU45" s="44">
        <f t="shared" si="82"/>
        <v>0</v>
      </c>
      <c r="BV45" s="45">
        <f t="shared" si="83"/>
        <v>0</v>
      </c>
      <c r="BW45" s="44"/>
      <c r="BX45" s="45">
        <f t="shared" si="84"/>
        <v>0</v>
      </c>
      <c r="BY45" s="44"/>
      <c r="BZ45" s="45">
        <f t="shared" si="85"/>
        <v>0</v>
      </c>
      <c r="CA45" s="44"/>
      <c r="CB45" s="44"/>
      <c r="CC45" s="44"/>
      <c r="CD45" s="45">
        <f t="shared" si="86"/>
        <v>0</v>
      </c>
      <c r="CE45" s="45"/>
      <c r="CF45" s="45">
        <f t="shared" si="87"/>
        <v>0</v>
      </c>
      <c r="CG45" s="45">
        <f t="shared" si="88"/>
        <v>220</v>
      </c>
      <c r="CH45" s="45">
        <f t="shared" si="89"/>
        <v>44</v>
      </c>
      <c r="CI45" s="44">
        <v>0</v>
      </c>
      <c r="CJ45" s="46">
        <f t="shared" si="90"/>
        <v>0</v>
      </c>
      <c r="CK45" s="47">
        <f t="shared" si="91"/>
        <v>264</v>
      </c>
      <c r="CL45" s="48"/>
      <c r="CM45" s="44">
        <f t="shared" si="92"/>
        <v>0</v>
      </c>
      <c r="CN45" s="44"/>
      <c r="CO45" s="44">
        <f t="shared" si="93"/>
        <v>0</v>
      </c>
      <c r="CP45" s="44"/>
      <c r="CQ45" s="44">
        <f t="shared" si="94"/>
        <v>0</v>
      </c>
      <c r="CR45" s="44">
        <f t="shared" si="95"/>
        <v>0</v>
      </c>
      <c r="CS45" s="44">
        <f t="shared" si="96"/>
        <v>264</v>
      </c>
    </row>
    <row r="46" s="21" customFormat="1" ht="23" customHeight="1" spans="1:97">
      <c r="A46" s="36">
        <v>42</v>
      </c>
      <c r="B46" s="37" t="s">
        <v>261</v>
      </c>
      <c r="C46" s="37" t="s">
        <v>270</v>
      </c>
      <c r="D46" s="37" t="s">
        <v>263</v>
      </c>
      <c r="E46" s="37" t="s">
        <v>271</v>
      </c>
      <c r="F46" s="37" t="s">
        <v>125</v>
      </c>
      <c r="G46" s="37" t="s">
        <v>272</v>
      </c>
      <c r="H46" s="37"/>
      <c r="I46" s="37"/>
      <c r="J46" s="37"/>
      <c r="K46" s="37" t="s">
        <v>266</v>
      </c>
      <c r="L46" s="37">
        <v>5</v>
      </c>
      <c r="M46" s="37"/>
      <c r="N46" s="37" t="s">
        <v>249</v>
      </c>
      <c r="O46" s="37" t="s">
        <v>172</v>
      </c>
      <c r="P46" s="38"/>
      <c r="Q46" s="38"/>
      <c r="R46" s="44">
        <f t="shared" si="62"/>
        <v>5</v>
      </c>
      <c r="S46" s="44">
        <f t="shared" si="63"/>
        <v>260</v>
      </c>
      <c r="T46" s="44">
        <f t="shared" si="64"/>
        <v>0</v>
      </c>
      <c r="U46" s="44">
        <f t="shared" si="65"/>
        <v>0</v>
      </c>
      <c r="V46" s="44">
        <f t="shared" si="66"/>
        <v>0</v>
      </c>
      <c r="W46" s="44"/>
      <c r="X46" s="45">
        <f t="shared" si="67"/>
        <v>260</v>
      </c>
      <c r="Y46" s="44"/>
      <c r="Z46" s="44"/>
      <c r="AA46" s="44"/>
      <c r="AB46" s="44"/>
      <c r="AC46" s="44"/>
      <c r="AD46" s="44"/>
      <c r="AE46" s="44">
        <v>6</v>
      </c>
      <c r="AF46" s="45">
        <f t="shared" si="68"/>
        <v>0</v>
      </c>
      <c r="AG46" s="44"/>
      <c r="AH46" s="44">
        <f t="shared" si="69"/>
        <v>65</v>
      </c>
      <c r="AI46" s="44"/>
      <c r="AJ46" s="45">
        <f t="shared" si="70"/>
        <v>0</v>
      </c>
      <c r="AK46" s="44"/>
      <c r="AL46" s="44">
        <f t="shared" si="71"/>
        <v>0</v>
      </c>
      <c r="AM46" s="44"/>
      <c r="AN46" s="44">
        <f t="shared" si="72"/>
        <v>0</v>
      </c>
      <c r="AO46" s="44"/>
      <c r="AP46" s="44"/>
      <c r="AQ46" s="44">
        <f t="shared" si="73"/>
        <v>0</v>
      </c>
      <c r="AR46" s="44"/>
      <c r="AS46" s="44"/>
      <c r="AT46" s="44"/>
      <c r="AU46" s="45">
        <f t="shared" si="74"/>
        <v>0</v>
      </c>
      <c r="AV46" s="44"/>
      <c r="AW46" s="44"/>
      <c r="AX46" s="45"/>
      <c r="AY46" s="44"/>
      <c r="AZ46" s="44">
        <f t="shared" si="75"/>
        <v>0</v>
      </c>
      <c r="BA46" s="44"/>
      <c r="BB46" s="44">
        <f t="shared" si="76"/>
        <v>0</v>
      </c>
      <c r="BC46" s="44"/>
      <c r="BD46" s="44"/>
      <c r="BE46" s="44"/>
      <c r="BF46" s="44"/>
      <c r="BG46" s="45">
        <f t="shared" si="77"/>
        <v>0</v>
      </c>
      <c r="BH46" s="44">
        <v>0</v>
      </c>
      <c r="BI46" s="44">
        <f t="shared" si="78"/>
        <v>0</v>
      </c>
      <c r="BJ46" s="44"/>
      <c r="BK46" s="44">
        <f t="shared" si="79"/>
        <v>0</v>
      </c>
      <c r="BL46" s="44"/>
      <c r="BM46" s="44"/>
      <c r="BN46" s="44"/>
      <c r="BO46" s="44"/>
      <c r="BP46" s="44"/>
      <c r="BQ46" s="45">
        <f t="shared" si="80"/>
        <v>0</v>
      </c>
      <c r="BR46" s="44"/>
      <c r="BS46" s="44">
        <f t="shared" si="81"/>
        <v>0</v>
      </c>
      <c r="BT46" s="44"/>
      <c r="BU46" s="44">
        <f t="shared" si="82"/>
        <v>0</v>
      </c>
      <c r="BV46" s="45">
        <f t="shared" si="83"/>
        <v>0</v>
      </c>
      <c r="BW46" s="44"/>
      <c r="BX46" s="45">
        <f t="shared" si="84"/>
        <v>0</v>
      </c>
      <c r="BY46" s="44"/>
      <c r="BZ46" s="45">
        <f t="shared" si="85"/>
        <v>0</v>
      </c>
      <c r="CA46" s="44"/>
      <c r="CB46" s="44"/>
      <c r="CC46" s="44"/>
      <c r="CD46" s="45">
        <f t="shared" si="86"/>
        <v>0</v>
      </c>
      <c r="CE46" s="45"/>
      <c r="CF46" s="45">
        <f t="shared" si="87"/>
        <v>0</v>
      </c>
      <c r="CG46" s="45">
        <f t="shared" si="88"/>
        <v>260</v>
      </c>
      <c r="CH46" s="45">
        <f t="shared" si="89"/>
        <v>52</v>
      </c>
      <c r="CI46" s="44">
        <v>0</v>
      </c>
      <c r="CJ46" s="46">
        <f t="shared" si="90"/>
        <v>0</v>
      </c>
      <c r="CK46" s="47">
        <f t="shared" si="91"/>
        <v>312</v>
      </c>
      <c r="CL46" s="48"/>
      <c r="CM46" s="44">
        <f t="shared" si="92"/>
        <v>0</v>
      </c>
      <c r="CN46" s="44"/>
      <c r="CO46" s="44">
        <f t="shared" si="93"/>
        <v>0</v>
      </c>
      <c r="CP46" s="44"/>
      <c r="CQ46" s="44">
        <f t="shared" si="94"/>
        <v>0</v>
      </c>
      <c r="CR46" s="44">
        <f t="shared" si="95"/>
        <v>0</v>
      </c>
      <c r="CS46" s="44">
        <f t="shared" si="96"/>
        <v>312</v>
      </c>
    </row>
    <row r="47" s="21" customFormat="1" ht="23" customHeight="1" spans="1:97">
      <c r="A47" s="36">
        <v>43</v>
      </c>
      <c r="B47" s="37" t="s">
        <v>261</v>
      </c>
      <c r="C47" s="37" t="s">
        <v>273</v>
      </c>
      <c r="D47" s="37" t="s">
        <v>263</v>
      </c>
      <c r="E47" s="37" t="s">
        <v>274</v>
      </c>
      <c r="F47" s="37" t="s">
        <v>125</v>
      </c>
      <c r="G47" s="37" t="s">
        <v>275</v>
      </c>
      <c r="H47" s="37"/>
      <c r="I47" s="37"/>
      <c r="J47" s="37"/>
      <c r="K47" s="37" t="s">
        <v>266</v>
      </c>
      <c r="L47" s="37">
        <v>10</v>
      </c>
      <c r="M47" s="37"/>
      <c r="N47" s="37" t="s">
        <v>249</v>
      </c>
      <c r="O47" s="37" t="s">
        <v>172</v>
      </c>
      <c r="P47" s="38"/>
      <c r="Q47" s="38"/>
      <c r="R47" s="44">
        <f t="shared" si="62"/>
        <v>10</v>
      </c>
      <c r="S47" s="44">
        <f t="shared" si="63"/>
        <v>320</v>
      </c>
      <c r="T47" s="44">
        <f t="shared" si="64"/>
        <v>0</v>
      </c>
      <c r="U47" s="44">
        <f t="shared" si="65"/>
        <v>0</v>
      </c>
      <c r="V47" s="44">
        <f t="shared" si="66"/>
        <v>0</v>
      </c>
      <c r="W47" s="44"/>
      <c r="X47" s="45">
        <f t="shared" si="67"/>
        <v>320</v>
      </c>
      <c r="Y47" s="44"/>
      <c r="Z47" s="44"/>
      <c r="AA47" s="44"/>
      <c r="AB47" s="44"/>
      <c r="AC47" s="44"/>
      <c r="AD47" s="44"/>
      <c r="AE47" s="44">
        <v>6</v>
      </c>
      <c r="AF47" s="45">
        <f t="shared" si="68"/>
        <v>0</v>
      </c>
      <c r="AG47" s="44"/>
      <c r="AH47" s="44">
        <f t="shared" si="69"/>
        <v>65</v>
      </c>
      <c r="AI47" s="44"/>
      <c r="AJ47" s="45">
        <f t="shared" si="70"/>
        <v>0</v>
      </c>
      <c r="AK47" s="44"/>
      <c r="AL47" s="44">
        <f t="shared" si="71"/>
        <v>0</v>
      </c>
      <c r="AM47" s="44"/>
      <c r="AN47" s="44">
        <f t="shared" si="72"/>
        <v>0</v>
      </c>
      <c r="AO47" s="44"/>
      <c r="AP47" s="44"/>
      <c r="AQ47" s="44">
        <f t="shared" si="73"/>
        <v>0</v>
      </c>
      <c r="AR47" s="44"/>
      <c r="AS47" s="44"/>
      <c r="AT47" s="44"/>
      <c r="AU47" s="45">
        <f t="shared" si="74"/>
        <v>0</v>
      </c>
      <c r="AV47" s="44"/>
      <c r="AW47" s="44"/>
      <c r="AX47" s="45"/>
      <c r="AY47" s="44"/>
      <c r="AZ47" s="44">
        <f t="shared" si="75"/>
        <v>0</v>
      </c>
      <c r="BA47" s="44"/>
      <c r="BB47" s="44">
        <f t="shared" si="76"/>
        <v>0</v>
      </c>
      <c r="BC47" s="44"/>
      <c r="BD47" s="44"/>
      <c r="BE47" s="44"/>
      <c r="BF47" s="44"/>
      <c r="BG47" s="45">
        <f t="shared" si="77"/>
        <v>0</v>
      </c>
      <c r="BH47" s="44">
        <v>0</v>
      </c>
      <c r="BI47" s="44">
        <f t="shared" si="78"/>
        <v>0</v>
      </c>
      <c r="BJ47" s="44"/>
      <c r="BK47" s="44">
        <f t="shared" si="79"/>
        <v>0</v>
      </c>
      <c r="BL47" s="44"/>
      <c r="BM47" s="44"/>
      <c r="BN47" s="44"/>
      <c r="BO47" s="44"/>
      <c r="BP47" s="44"/>
      <c r="BQ47" s="45">
        <f t="shared" si="80"/>
        <v>0</v>
      </c>
      <c r="BR47" s="44"/>
      <c r="BS47" s="44">
        <f t="shared" si="81"/>
        <v>0</v>
      </c>
      <c r="BT47" s="44"/>
      <c r="BU47" s="44">
        <f t="shared" si="82"/>
        <v>0</v>
      </c>
      <c r="BV47" s="45">
        <f t="shared" si="83"/>
        <v>0</v>
      </c>
      <c r="BW47" s="44"/>
      <c r="BX47" s="45">
        <f t="shared" si="84"/>
        <v>0</v>
      </c>
      <c r="BY47" s="44"/>
      <c r="BZ47" s="45">
        <f t="shared" si="85"/>
        <v>0</v>
      </c>
      <c r="CA47" s="44"/>
      <c r="CB47" s="44"/>
      <c r="CC47" s="44"/>
      <c r="CD47" s="45">
        <f t="shared" si="86"/>
        <v>0</v>
      </c>
      <c r="CE47" s="45"/>
      <c r="CF47" s="45">
        <f t="shared" si="87"/>
        <v>0</v>
      </c>
      <c r="CG47" s="45">
        <f t="shared" si="88"/>
        <v>320</v>
      </c>
      <c r="CH47" s="45">
        <f t="shared" si="89"/>
        <v>64</v>
      </c>
      <c r="CI47" s="44">
        <v>0</v>
      </c>
      <c r="CJ47" s="46">
        <f t="shared" si="90"/>
        <v>0</v>
      </c>
      <c r="CK47" s="47">
        <f t="shared" si="91"/>
        <v>384</v>
      </c>
      <c r="CL47" s="48"/>
      <c r="CM47" s="44">
        <f t="shared" si="92"/>
        <v>0</v>
      </c>
      <c r="CN47" s="44"/>
      <c r="CO47" s="44">
        <f t="shared" si="93"/>
        <v>0</v>
      </c>
      <c r="CP47" s="44"/>
      <c r="CQ47" s="44">
        <f t="shared" si="94"/>
        <v>0</v>
      </c>
      <c r="CR47" s="44">
        <f t="shared" si="95"/>
        <v>0</v>
      </c>
      <c r="CS47" s="44">
        <f t="shared" si="96"/>
        <v>384</v>
      </c>
    </row>
    <row r="48" s="21" customFormat="1" ht="23" customHeight="1" spans="1:97">
      <c r="A48" s="36">
        <v>44</v>
      </c>
      <c r="B48" s="37" t="s">
        <v>261</v>
      </c>
      <c r="C48" s="37" t="s">
        <v>276</v>
      </c>
      <c r="D48" s="37" t="s">
        <v>263</v>
      </c>
      <c r="E48" s="37" t="s">
        <v>268</v>
      </c>
      <c r="F48" s="37" t="s">
        <v>125</v>
      </c>
      <c r="G48" s="37" t="s">
        <v>277</v>
      </c>
      <c r="H48" s="37"/>
      <c r="I48" s="37"/>
      <c r="J48" s="37"/>
      <c r="K48" s="37" t="s">
        <v>266</v>
      </c>
      <c r="L48" s="37">
        <v>2</v>
      </c>
      <c r="M48" s="37"/>
      <c r="N48" s="37" t="s">
        <v>249</v>
      </c>
      <c r="O48" s="37" t="s">
        <v>172</v>
      </c>
      <c r="P48" s="38"/>
      <c r="Q48" s="38"/>
      <c r="R48" s="44">
        <f t="shared" si="62"/>
        <v>2</v>
      </c>
      <c r="S48" s="44">
        <f t="shared" si="63"/>
        <v>220</v>
      </c>
      <c r="T48" s="44">
        <f t="shared" si="64"/>
        <v>0</v>
      </c>
      <c r="U48" s="44">
        <f t="shared" si="65"/>
        <v>0</v>
      </c>
      <c r="V48" s="44">
        <f t="shared" si="66"/>
        <v>0</v>
      </c>
      <c r="W48" s="44"/>
      <c r="X48" s="45">
        <f t="shared" si="67"/>
        <v>220</v>
      </c>
      <c r="Y48" s="44"/>
      <c r="Z48" s="44"/>
      <c r="AA48" s="44"/>
      <c r="AB48" s="44"/>
      <c r="AC48" s="44"/>
      <c r="AD48" s="44"/>
      <c r="AE48" s="44">
        <v>6</v>
      </c>
      <c r="AF48" s="45">
        <f t="shared" si="68"/>
        <v>0</v>
      </c>
      <c r="AG48" s="44"/>
      <c r="AH48" s="44">
        <f t="shared" si="69"/>
        <v>65</v>
      </c>
      <c r="AI48" s="44"/>
      <c r="AJ48" s="45">
        <f t="shared" si="70"/>
        <v>0</v>
      </c>
      <c r="AK48" s="44"/>
      <c r="AL48" s="44">
        <f t="shared" si="71"/>
        <v>0</v>
      </c>
      <c r="AM48" s="44"/>
      <c r="AN48" s="44">
        <f t="shared" si="72"/>
        <v>0</v>
      </c>
      <c r="AO48" s="44"/>
      <c r="AP48" s="44"/>
      <c r="AQ48" s="44">
        <f t="shared" si="73"/>
        <v>0</v>
      </c>
      <c r="AR48" s="44"/>
      <c r="AS48" s="44"/>
      <c r="AT48" s="44"/>
      <c r="AU48" s="45">
        <f t="shared" si="74"/>
        <v>0</v>
      </c>
      <c r="AV48" s="44"/>
      <c r="AW48" s="44"/>
      <c r="AX48" s="45"/>
      <c r="AY48" s="44"/>
      <c r="AZ48" s="44">
        <f t="shared" si="75"/>
        <v>0</v>
      </c>
      <c r="BA48" s="44"/>
      <c r="BB48" s="44">
        <f t="shared" si="76"/>
        <v>0</v>
      </c>
      <c r="BC48" s="44"/>
      <c r="BD48" s="44"/>
      <c r="BE48" s="44"/>
      <c r="BF48" s="44"/>
      <c r="BG48" s="45">
        <f t="shared" si="77"/>
        <v>0</v>
      </c>
      <c r="BH48" s="44">
        <v>0</v>
      </c>
      <c r="BI48" s="44">
        <f t="shared" si="78"/>
        <v>0</v>
      </c>
      <c r="BJ48" s="44"/>
      <c r="BK48" s="44">
        <f t="shared" si="79"/>
        <v>0</v>
      </c>
      <c r="BL48" s="44"/>
      <c r="BM48" s="44"/>
      <c r="BN48" s="44"/>
      <c r="BO48" s="44"/>
      <c r="BP48" s="44"/>
      <c r="BQ48" s="45">
        <f t="shared" si="80"/>
        <v>0</v>
      </c>
      <c r="BR48" s="44"/>
      <c r="BS48" s="44">
        <f t="shared" si="81"/>
        <v>0</v>
      </c>
      <c r="BT48" s="44"/>
      <c r="BU48" s="44">
        <f t="shared" si="82"/>
        <v>0</v>
      </c>
      <c r="BV48" s="45">
        <f t="shared" si="83"/>
        <v>0</v>
      </c>
      <c r="BW48" s="44"/>
      <c r="BX48" s="45">
        <f t="shared" si="84"/>
        <v>0</v>
      </c>
      <c r="BY48" s="44"/>
      <c r="BZ48" s="45">
        <f t="shared" si="85"/>
        <v>0</v>
      </c>
      <c r="CA48" s="44"/>
      <c r="CB48" s="44"/>
      <c r="CC48" s="44"/>
      <c r="CD48" s="45">
        <f t="shared" si="86"/>
        <v>0</v>
      </c>
      <c r="CE48" s="45"/>
      <c r="CF48" s="45">
        <f t="shared" si="87"/>
        <v>0</v>
      </c>
      <c r="CG48" s="45">
        <f t="shared" si="88"/>
        <v>220</v>
      </c>
      <c r="CH48" s="45">
        <f t="shared" si="89"/>
        <v>44</v>
      </c>
      <c r="CI48" s="44">
        <v>0</v>
      </c>
      <c r="CJ48" s="46">
        <f t="shared" si="90"/>
        <v>0</v>
      </c>
      <c r="CK48" s="47">
        <f t="shared" si="91"/>
        <v>264</v>
      </c>
      <c r="CL48" s="48"/>
      <c r="CM48" s="44">
        <f t="shared" si="92"/>
        <v>0</v>
      </c>
      <c r="CN48" s="44"/>
      <c r="CO48" s="44">
        <f t="shared" si="93"/>
        <v>0</v>
      </c>
      <c r="CP48" s="44"/>
      <c r="CQ48" s="44">
        <f t="shared" si="94"/>
        <v>0</v>
      </c>
      <c r="CR48" s="44">
        <f t="shared" si="95"/>
        <v>0</v>
      </c>
      <c r="CS48" s="44">
        <f t="shared" si="96"/>
        <v>264</v>
      </c>
    </row>
    <row r="49" s="21" customFormat="1" ht="23" customHeight="1" spans="1:97">
      <c r="A49" s="36">
        <v>45</v>
      </c>
      <c r="B49" s="37" t="s">
        <v>278</v>
      </c>
      <c r="C49" s="37" t="s">
        <v>279</v>
      </c>
      <c r="D49" s="37" t="s">
        <v>280</v>
      </c>
      <c r="E49" s="37" t="s">
        <v>281</v>
      </c>
      <c r="F49" s="37" t="s">
        <v>125</v>
      </c>
      <c r="G49" s="37" t="s">
        <v>282</v>
      </c>
      <c r="H49" s="37"/>
      <c r="I49" s="37"/>
      <c r="J49" s="37"/>
      <c r="K49" s="37" t="s">
        <v>283</v>
      </c>
      <c r="L49" s="37">
        <v>1.52</v>
      </c>
      <c r="M49" s="37"/>
      <c r="N49" s="37" t="s">
        <v>157</v>
      </c>
      <c r="O49" s="37">
        <v>2026.11</v>
      </c>
      <c r="P49" s="38"/>
      <c r="Q49" s="38"/>
      <c r="R49" s="44">
        <f t="shared" si="62"/>
        <v>1.52</v>
      </c>
      <c r="S49" s="44">
        <f t="shared" si="63"/>
        <v>220</v>
      </c>
      <c r="T49" s="44">
        <f t="shared" si="64"/>
        <v>0</v>
      </c>
      <c r="U49" s="44">
        <f t="shared" si="65"/>
        <v>0</v>
      </c>
      <c r="V49" s="44">
        <f t="shared" si="66"/>
        <v>0</v>
      </c>
      <c r="W49" s="44"/>
      <c r="X49" s="45">
        <f t="shared" si="67"/>
        <v>220</v>
      </c>
      <c r="Y49" s="44"/>
      <c r="Z49" s="44"/>
      <c r="AA49" s="44"/>
      <c r="AB49" s="44"/>
      <c r="AC49" s="44"/>
      <c r="AD49" s="44"/>
      <c r="AE49" s="44">
        <v>6</v>
      </c>
      <c r="AF49" s="45">
        <f t="shared" si="68"/>
        <v>0</v>
      </c>
      <c r="AG49" s="44"/>
      <c r="AH49" s="44">
        <f t="shared" si="69"/>
        <v>65</v>
      </c>
      <c r="AI49" s="44"/>
      <c r="AJ49" s="45">
        <f t="shared" si="70"/>
        <v>0</v>
      </c>
      <c r="AK49" s="44"/>
      <c r="AL49" s="44">
        <f t="shared" si="71"/>
        <v>0</v>
      </c>
      <c r="AM49" s="44"/>
      <c r="AN49" s="44">
        <f t="shared" si="72"/>
        <v>0</v>
      </c>
      <c r="AO49" s="44"/>
      <c r="AP49" s="44"/>
      <c r="AQ49" s="44">
        <f t="shared" si="73"/>
        <v>0</v>
      </c>
      <c r="AR49" s="44"/>
      <c r="AS49" s="44"/>
      <c r="AT49" s="44"/>
      <c r="AU49" s="45">
        <f t="shared" si="74"/>
        <v>0</v>
      </c>
      <c r="AV49" s="44"/>
      <c r="AW49" s="44"/>
      <c r="AX49" s="45"/>
      <c r="AY49" s="44"/>
      <c r="AZ49" s="44">
        <f t="shared" si="75"/>
        <v>0</v>
      </c>
      <c r="BA49" s="44"/>
      <c r="BB49" s="44">
        <f t="shared" si="76"/>
        <v>0</v>
      </c>
      <c r="BC49" s="44"/>
      <c r="BD49" s="44"/>
      <c r="BE49" s="44"/>
      <c r="BF49" s="44"/>
      <c r="BG49" s="45">
        <f t="shared" si="77"/>
        <v>0</v>
      </c>
      <c r="BH49" s="44">
        <v>0</v>
      </c>
      <c r="BI49" s="44">
        <f t="shared" si="78"/>
        <v>0</v>
      </c>
      <c r="BJ49" s="44"/>
      <c r="BK49" s="44">
        <f t="shared" si="79"/>
        <v>0</v>
      </c>
      <c r="BL49" s="44"/>
      <c r="BM49" s="44"/>
      <c r="BN49" s="44"/>
      <c r="BO49" s="44"/>
      <c r="BP49" s="44"/>
      <c r="BQ49" s="45">
        <f t="shared" si="80"/>
        <v>0</v>
      </c>
      <c r="BR49" s="44"/>
      <c r="BS49" s="44">
        <f t="shared" si="81"/>
        <v>0</v>
      </c>
      <c r="BT49" s="44"/>
      <c r="BU49" s="44">
        <f t="shared" si="82"/>
        <v>0</v>
      </c>
      <c r="BV49" s="45">
        <f t="shared" si="83"/>
        <v>0</v>
      </c>
      <c r="BW49" s="44"/>
      <c r="BX49" s="45">
        <f t="shared" si="84"/>
        <v>0</v>
      </c>
      <c r="BY49" s="44"/>
      <c r="BZ49" s="45">
        <f t="shared" si="85"/>
        <v>0</v>
      </c>
      <c r="CA49" s="44"/>
      <c r="CB49" s="44"/>
      <c r="CC49" s="44"/>
      <c r="CD49" s="45">
        <f t="shared" si="86"/>
        <v>0</v>
      </c>
      <c r="CE49" s="45"/>
      <c r="CF49" s="45">
        <f t="shared" si="87"/>
        <v>0</v>
      </c>
      <c r="CG49" s="45">
        <f t="shared" si="88"/>
        <v>220</v>
      </c>
      <c r="CH49" s="45">
        <f t="shared" si="89"/>
        <v>44</v>
      </c>
      <c r="CI49" s="44">
        <v>0</v>
      </c>
      <c r="CJ49" s="46">
        <f t="shared" si="90"/>
        <v>0</v>
      </c>
      <c r="CK49" s="47">
        <f t="shared" si="91"/>
        <v>264</v>
      </c>
      <c r="CL49" s="48"/>
      <c r="CM49" s="44">
        <f t="shared" si="92"/>
        <v>0</v>
      </c>
      <c r="CN49" s="44"/>
      <c r="CO49" s="44">
        <f t="shared" si="93"/>
        <v>0</v>
      </c>
      <c r="CP49" s="44"/>
      <c r="CQ49" s="44">
        <f t="shared" si="94"/>
        <v>0</v>
      </c>
      <c r="CR49" s="44">
        <f t="shared" si="95"/>
        <v>0</v>
      </c>
      <c r="CS49" s="44">
        <f t="shared" si="96"/>
        <v>264</v>
      </c>
    </row>
    <row r="50" s="21" customFormat="1" ht="23" customHeight="1" spans="1:97">
      <c r="A50" s="36">
        <v>46</v>
      </c>
      <c r="B50" s="37" t="s">
        <v>261</v>
      </c>
      <c r="C50" s="37" t="s">
        <v>284</v>
      </c>
      <c r="D50" s="37" t="s">
        <v>285</v>
      </c>
      <c r="E50" s="37" t="s">
        <v>286</v>
      </c>
      <c r="F50" s="37" t="s">
        <v>230</v>
      </c>
      <c r="G50" s="37" t="s">
        <v>287</v>
      </c>
      <c r="H50" s="37"/>
      <c r="I50" s="37"/>
      <c r="J50" s="37"/>
      <c r="K50" s="37" t="s">
        <v>288</v>
      </c>
      <c r="L50" s="37">
        <v>1.3</v>
      </c>
      <c r="M50" s="37"/>
      <c r="N50" s="37" t="s">
        <v>233</v>
      </c>
      <c r="O50" s="37" t="s">
        <v>129</v>
      </c>
      <c r="P50" s="38"/>
      <c r="Q50" s="38"/>
      <c r="R50" s="44">
        <f t="shared" si="62"/>
        <v>1.3</v>
      </c>
      <c r="S50" s="44">
        <f t="shared" si="63"/>
        <v>220</v>
      </c>
      <c r="T50" s="44">
        <f t="shared" si="64"/>
        <v>0</v>
      </c>
      <c r="U50" s="44">
        <f t="shared" si="65"/>
        <v>0</v>
      </c>
      <c r="V50" s="44">
        <f t="shared" si="66"/>
        <v>110</v>
      </c>
      <c r="W50" s="44"/>
      <c r="X50" s="45">
        <f t="shared" si="67"/>
        <v>330</v>
      </c>
      <c r="Y50" s="44"/>
      <c r="Z50" s="44"/>
      <c r="AA50" s="44"/>
      <c r="AB50" s="44"/>
      <c r="AC50" s="44"/>
      <c r="AD50" s="44"/>
      <c r="AE50" s="44">
        <v>6</v>
      </c>
      <c r="AF50" s="45">
        <f t="shared" si="68"/>
        <v>0</v>
      </c>
      <c r="AG50" s="44"/>
      <c r="AH50" s="44">
        <f t="shared" si="69"/>
        <v>65</v>
      </c>
      <c r="AI50" s="44"/>
      <c r="AJ50" s="45">
        <f t="shared" si="70"/>
        <v>0</v>
      </c>
      <c r="AK50" s="44"/>
      <c r="AL50" s="44">
        <f t="shared" si="71"/>
        <v>0</v>
      </c>
      <c r="AM50" s="44"/>
      <c r="AN50" s="44">
        <f t="shared" si="72"/>
        <v>0</v>
      </c>
      <c r="AO50" s="44"/>
      <c r="AP50" s="44"/>
      <c r="AQ50" s="44">
        <f t="shared" si="73"/>
        <v>0</v>
      </c>
      <c r="AR50" s="44"/>
      <c r="AS50" s="44"/>
      <c r="AT50" s="44"/>
      <c r="AU50" s="45">
        <f t="shared" si="74"/>
        <v>0</v>
      </c>
      <c r="AV50" s="44"/>
      <c r="AW50" s="44"/>
      <c r="AX50" s="45"/>
      <c r="AY50" s="44"/>
      <c r="AZ50" s="44">
        <f t="shared" si="75"/>
        <v>0</v>
      </c>
      <c r="BA50" s="44"/>
      <c r="BB50" s="44">
        <f t="shared" si="76"/>
        <v>0</v>
      </c>
      <c r="BC50" s="44"/>
      <c r="BD50" s="44"/>
      <c r="BE50" s="44"/>
      <c r="BF50" s="44"/>
      <c r="BG50" s="45">
        <f t="shared" si="77"/>
        <v>0</v>
      </c>
      <c r="BH50" s="44">
        <v>0</v>
      </c>
      <c r="BI50" s="44">
        <f t="shared" si="78"/>
        <v>0</v>
      </c>
      <c r="BJ50" s="44"/>
      <c r="BK50" s="44">
        <f t="shared" si="79"/>
        <v>0</v>
      </c>
      <c r="BL50" s="44"/>
      <c r="BM50" s="44"/>
      <c r="BN50" s="44"/>
      <c r="BO50" s="44"/>
      <c r="BP50" s="44"/>
      <c r="BQ50" s="45">
        <f t="shared" si="80"/>
        <v>0</v>
      </c>
      <c r="BR50" s="44"/>
      <c r="BS50" s="44">
        <f t="shared" si="81"/>
        <v>0</v>
      </c>
      <c r="BT50" s="44"/>
      <c r="BU50" s="44">
        <f t="shared" si="82"/>
        <v>0</v>
      </c>
      <c r="BV50" s="45">
        <f t="shared" si="83"/>
        <v>0</v>
      </c>
      <c r="BW50" s="44"/>
      <c r="BX50" s="45">
        <f t="shared" si="84"/>
        <v>0</v>
      </c>
      <c r="BY50" s="44"/>
      <c r="BZ50" s="45">
        <f t="shared" si="85"/>
        <v>0</v>
      </c>
      <c r="CA50" s="44"/>
      <c r="CB50" s="44"/>
      <c r="CC50" s="44"/>
      <c r="CD50" s="45">
        <f t="shared" si="86"/>
        <v>0</v>
      </c>
      <c r="CE50" s="45"/>
      <c r="CF50" s="45">
        <f t="shared" si="87"/>
        <v>0</v>
      </c>
      <c r="CG50" s="45">
        <f t="shared" si="88"/>
        <v>330</v>
      </c>
      <c r="CH50" s="45">
        <f t="shared" si="89"/>
        <v>66</v>
      </c>
      <c r="CI50" s="44">
        <v>0</v>
      </c>
      <c r="CJ50" s="46">
        <f t="shared" si="90"/>
        <v>0</v>
      </c>
      <c r="CK50" s="47">
        <f t="shared" si="91"/>
        <v>396</v>
      </c>
      <c r="CL50" s="48"/>
      <c r="CM50" s="44">
        <f t="shared" si="92"/>
        <v>0</v>
      </c>
      <c r="CN50" s="44"/>
      <c r="CO50" s="44">
        <f t="shared" si="93"/>
        <v>0</v>
      </c>
      <c r="CP50" s="44"/>
      <c r="CQ50" s="44">
        <f t="shared" si="94"/>
        <v>0</v>
      </c>
      <c r="CR50" s="44">
        <f t="shared" si="95"/>
        <v>0</v>
      </c>
      <c r="CS50" s="44">
        <f t="shared" si="96"/>
        <v>396</v>
      </c>
    </row>
    <row r="51" s="21" customFormat="1" ht="23" customHeight="1" spans="1:97">
      <c r="A51" s="36">
        <v>47</v>
      </c>
      <c r="B51" s="37" t="s">
        <v>261</v>
      </c>
      <c r="C51" s="37" t="s">
        <v>289</v>
      </c>
      <c r="D51" s="37" t="s">
        <v>290</v>
      </c>
      <c r="E51" s="37" t="s">
        <v>291</v>
      </c>
      <c r="F51" s="37" t="s">
        <v>125</v>
      </c>
      <c r="G51" s="37" t="s">
        <v>292</v>
      </c>
      <c r="H51" s="37"/>
      <c r="I51" s="37"/>
      <c r="J51" s="37"/>
      <c r="K51" s="37" t="s">
        <v>288</v>
      </c>
      <c r="L51" s="37">
        <v>3.5</v>
      </c>
      <c r="M51" s="37"/>
      <c r="N51" s="37" t="s">
        <v>233</v>
      </c>
      <c r="O51" s="37" t="s">
        <v>129</v>
      </c>
      <c r="P51" s="38"/>
      <c r="Q51" s="38"/>
      <c r="R51" s="44">
        <f t="shared" si="62"/>
        <v>3.5</v>
      </c>
      <c r="S51" s="44">
        <f t="shared" si="63"/>
        <v>220</v>
      </c>
      <c r="T51" s="44">
        <f t="shared" si="64"/>
        <v>0</v>
      </c>
      <c r="U51" s="44">
        <f t="shared" si="65"/>
        <v>0</v>
      </c>
      <c r="V51" s="44">
        <f t="shared" si="66"/>
        <v>0</v>
      </c>
      <c r="W51" s="44"/>
      <c r="X51" s="45">
        <f t="shared" si="67"/>
        <v>220</v>
      </c>
      <c r="Y51" s="44"/>
      <c r="Z51" s="44"/>
      <c r="AA51" s="44"/>
      <c r="AB51" s="44"/>
      <c r="AC51" s="44"/>
      <c r="AD51" s="44"/>
      <c r="AE51" s="44">
        <v>6</v>
      </c>
      <c r="AF51" s="45">
        <f t="shared" si="68"/>
        <v>0</v>
      </c>
      <c r="AG51" s="44"/>
      <c r="AH51" s="44">
        <f t="shared" si="69"/>
        <v>65</v>
      </c>
      <c r="AI51" s="44"/>
      <c r="AJ51" s="45">
        <f t="shared" si="70"/>
        <v>0</v>
      </c>
      <c r="AK51" s="44"/>
      <c r="AL51" s="44">
        <f t="shared" si="71"/>
        <v>0</v>
      </c>
      <c r="AM51" s="44"/>
      <c r="AN51" s="44">
        <f t="shared" si="72"/>
        <v>0</v>
      </c>
      <c r="AO51" s="44"/>
      <c r="AP51" s="44"/>
      <c r="AQ51" s="44">
        <f t="shared" si="73"/>
        <v>0</v>
      </c>
      <c r="AR51" s="44"/>
      <c r="AS51" s="44"/>
      <c r="AT51" s="44"/>
      <c r="AU51" s="45">
        <f t="shared" si="74"/>
        <v>0</v>
      </c>
      <c r="AV51" s="44"/>
      <c r="AW51" s="44"/>
      <c r="AX51" s="45"/>
      <c r="AY51" s="44"/>
      <c r="AZ51" s="44">
        <f t="shared" si="75"/>
        <v>0</v>
      </c>
      <c r="BA51" s="44"/>
      <c r="BB51" s="44">
        <f t="shared" si="76"/>
        <v>0</v>
      </c>
      <c r="BC51" s="44"/>
      <c r="BD51" s="44"/>
      <c r="BE51" s="44"/>
      <c r="BF51" s="44"/>
      <c r="BG51" s="45">
        <f t="shared" si="77"/>
        <v>0</v>
      </c>
      <c r="BH51" s="44">
        <v>0</v>
      </c>
      <c r="BI51" s="44">
        <f t="shared" si="78"/>
        <v>0</v>
      </c>
      <c r="BJ51" s="44"/>
      <c r="BK51" s="44">
        <f t="shared" si="79"/>
        <v>0</v>
      </c>
      <c r="BL51" s="44"/>
      <c r="BM51" s="44"/>
      <c r="BN51" s="44"/>
      <c r="BO51" s="44"/>
      <c r="BP51" s="44"/>
      <c r="BQ51" s="45">
        <f t="shared" si="80"/>
        <v>0</v>
      </c>
      <c r="BR51" s="44"/>
      <c r="BS51" s="44">
        <f t="shared" si="81"/>
        <v>0</v>
      </c>
      <c r="BT51" s="44"/>
      <c r="BU51" s="44">
        <f t="shared" si="82"/>
        <v>0</v>
      </c>
      <c r="BV51" s="45">
        <f t="shared" si="83"/>
        <v>0</v>
      </c>
      <c r="BW51" s="44"/>
      <c r="BX51" s="45">
        <f t="shared" si="84"/>
        <v>0</v>
      </c>
      <c r="BY51" s="44"/>
      <c r="BZ51" s="45">
        <f t="shared" si="85"/>
        <v>0</v>
      </c>
      <c r="CA51" s="44"/>
      <c r="CB51" s="44"/>
      <c r="CC51" s="44"/>
      <c r="CD51" s="45">
        <f t="shared" si="86"/>
        <v>0</v>
      </c>
      <c r="CE51" s="45"/>
      <c r="CF51" s="45">
        <f t="shared" si="87"/>
        <v>0</v>
      </c>
      <c r="CG51" s="45">
        <f t="shared" si="88"/>
        <v>220</v>
      </c>
      <c r="CH51" s="45">
        <f t="shared" si="89"/>
        <v>44</v>
      </c>
      <c r="CI51" s="44">
        <v>0</v>
      </c>
      <c r="CJ51" s="46">
        <f t="shared" si="90"/>
        <v>0</v>
      </c>
      <c r="CK51" s="47">
        <f t="shared" si="91"/>
        <v>264</v>
      </c>
      <c r="CL51" s="48"/>
      <c r="CM51" s="44">
        <f t="shared" si="92"/>
        <v>0</v>
      </c>
      <c r="CN51" s="44"/>
      <c r="CO51" s="44">
        <f t="shared" si="93"/>
        <v>0</v>
      </c>
      <c r="CP51" s="44"/>
      <c r="CQ51" s="44">
        <f t="shared" si="94"/>
        <v>0</v>
      </c>
      <c r="CR51" s="44">
        <f t="shared" si="95"/>
        <v>0</v>
      </c>
      <c r="CS51" s="44">
        <f t="shared" si="96"/>
        <v>264</v>
      </c>
    </row>
    <row r="52" s="21" customFormat="1" ht="23" customHeight="1" spans="1:97">
      <c r="A52" s="36">
        <v>48</v>
      </c>
      <c r="B52" s="37" t="s">
        <v>261</v>
      </c>
      <c r="C52" s="37" t="s">
        <v>293</v>
      </c>
      <c r="D52" s="37" t="s">
        <v>294</v>
      </c>
      <c r="E52" s="37" t="s">
        <v>295</v>
      </c>
      <c r="F52" s="37" t="s">
        <v>125</v>
      </c>
      <c r="G52" s="37" t="s">
        <v>296</v>
      </c>
      <c r="H52" s="37"/>
      <c r="I52" s="37"/>
      <c r="J52" s="37"/>
      <c r="K52" s="37" t="s">
        <v>288</v>
      </c>
      <c r="L52" s="37">
        <v>1.5</v>
      </c>
      <c r="M52" s="37"/>
      <c r="N52" s="37" t="s">
        <v>233</v>
      </c>
      <c r="O52" s="37" t="s">
        <v>129</v>
      </c>
      <c r="P52" s="38"/>
      <c r="Q52" s="38"/>
      <c r="R52" s="44">
        <f t="shared" si="62"/>
        <v>1.5</v>
      </c>
      <c r="S52" s="44">
        <f t="shared" si="63"/>
        <v>220</v>
      </c>
      <c r="T52" s="44">
        <f t="shared" si="64"/>
        <v>0</v>
      </c>
      <c r="U52" s="44">
        <f t="shared" si="65"/>
        <v>0</v>
      </c>
      <c r="V52" s="44">
        <f t="shared" si="66"/>
        <v>0</v>
      </c>
      <c r="W52" s="44"/>
      <c r="X52" s="45">
        <f t="shared" si="67"/>
        <v>220</v>
      </c>
      <c r="Y52" s="44"/>
      <c r="Z52" s="44"/>
      <c r="AA52" s="44"/>
      <c r="AB52" s="44"/>
      <c r="AC52" s="44"/>
      <c r="AD52" s="44"/>
      <c r="AE52" s="44">
        <v>6</v>
      </c>
      <c r="AF52" s="45">
        <f t="shared" si="68"/>
        <v>0</v>
      </c>
      <c r="AG52" s="44"/>
      <c r="AH52" s="44">
        <f t="shared" si="69"/>
        <v>65</v>
      </c>
      <c r="AI52" s="44"/>
      <c r="AJ52" s="45">
        <f t="shared" si="70"/>
        <v>0</v>
      </c>
      <c r="AK52" s="44"/>
      <c r="AL52" s="44">
        <f t="shared" si="71"/>
        <v>0</v>
      </c>
      <c r="AM52" s="44"/>
      <c r="AN52" s="44">
        <f t="shared" si="72"/>
        <v>0</v>
      </c>
      <c r="AO52" s="44"/>
      <c r="AP52" s="44"/>
      <c r="AQ52" s="44">
        <f t="shared" si="73"/>
        <v>0</v>
      </c>
      <c r="AR52" s="44"/>
      <c r="AS52" s="44"/>
      <c r="AT52" s="44"/>
      <c r="AU52" s="45">
        <f t="shared" si="74"/>
        <v>0</v>
      </c>
      <c r="AV52" s="44"/>
      <c r="AW52" s="44"/>
      <c r="AX52" s="45"/>
      <c r="AY52" s="44"/>
      <c r="AZ52" s="44">
        <f t="shared" si="75"/>
        <v>0</v>
      </c>
      <c r="BA52" s="44"/>
      <c r="BB52" s="44">
        <f t="shared" si="76"/>
        <v>0</v>
      </c>
      <c r="BC52" s="44"/>
      <c r="BD52" s="44"/>
      <c r="BE52" s="44"/>
      <c r="BF52" s="44"/>
      <c r="BG52" s="45">
        <f t="shared" si="77"/>
        <v>0</v>
      </c>
      <c r="BH52" s="44">
        <v>0</v>
      </c>
      <c r="BI52" s="44">
        <f t="shared" si="78"/>
        <v>0</v>
      </c>
      <c r="BJ52" s="44"/>
      <c r="BK52" s="44">
        <f t="shared" si="79"/>
        <v>0</v>
      </c>
      <c r="BL52" s="44"/>
      <c r="BM52" s="44"/>
      <c r="BN52" s="44"/>
      <c r="BO52" s="44"/>
      <c r="BP52" s="44"/>
      <c r="BQ52" s="45">
        <f t="shared" si="80"/>
        <v>0</v>
      </c>
      <c r="BR52" s="44"/>
      <c r="BS52" s="44">
        <f t="shared" si="81"/>
        <v>0</v>
      </c>
      <c r="BT52" s="44"/>
      <c r="BU52" s="44">
        <f t="shared" si="82"/>
        <v>0</v>
      </c>
      <c r="BV52" s="45">
        <f t="shared" si="83"/>
        <v>0</v>
      </c>
      <c r="BW52" s="44"/>
      <c r="BX52" s="45">
        <f t="shared" si="84"/>
        <v>0</v>
      </c>
      <c r="BY52" s="44"/>
      <c r="BZ52" s="45">
        <f t="shared" si="85"/>
        <v>0</v>
      </c>
      <c r="CA52" s="44"/>
      <c r="CB52" s="44"/>
      <c r="CC52" s="44"/>
      <c r="CD52" s="45">
        <f t="shared" si="86"/>
        <v>0</v>
      </c>
      <c r="CE52" s="45"/>
      <c r="CF52" s="45">
        <f t="shared" si="87"/>
        <v>0</v>
      </c>
      <c r="CG52" s="45">
        <f t="shared" si="88"/>
        <v>220</v>
      </c>
      <c r="CH52" s="45">
        <f t="shared" si="89"/>
        <v>44</v>
      </c>
      <c r="CI52" s="44">
        <v>0</v>
      </c>
      <c r="CJ52" s="46">
        <f t="shared" si="90"/>
        <v>0</v>
      </c>
      <c r="CK52" s="47">
        <f t="shared" si="91"/>
        <v>264</v>
      </c>
      <c r="CL52" s="48"/>
      <c r="CM52" s="44">
        <f t="shared" si="92"/>
        <v>0</v>
      </c>
      <c r="CN52" s="44"/>
      <c r="CO52" s="44">
        <f t="shared" si="93"/>
        <v>0</v>
      </c>
      <c r="CP52" s="44"/>
      <c r="CQ52" s="44">
        <f t="shared" si="94"/>
        <v>0</v>
      </c>
      <c r="CR52" s="44">
        <f t="shared" si="95"/>
        <v>0</v>
      </c>
      <c r="CS52" s="44">
        <f t="shared" si="96"/>
        <v>264</v>
      </c>
    </row>
    <row r="53" s="21" customFormat="1" ht="23" customHeight="1" spans="1:97">
      <c r="A53" s="36">
        <v>49</v>
      </c>
      <c r="B53" s="37" t="s">
        <v>261</v>
      </c>
      <c r="C53" s="37" t="s">
        <v>297</v>
      </c>
      <c r="D53" s="37" t="s">
        <v>263</v>
      </c>
      <c r="E53" s="37" t="s">
        <v>298</v>
      </c>
      <c r="F53" s="37" t="s">
        <v>125</v>
      </c>
      <c r="G53" s="37" t="s">
        <v>299</v>
      </c>
      <c r="H53" s="37"/>
      <c r="I53" s="37"/>
      <c r="J53" s="37"/>
      <c r="K53" s="37" t="s">
        <v>300</v>
      </c>
      <c r="L53" s="37">
        <v>4</v>
      </c>
      <c r="M53" s="37"/>
      <c r="N53" s="37" t="s">
        <v>249</v>
      </c>
      <c r="O53" s="37" t="s">
        <v>129</v>
      </c>
      <c r="P53" s="38"/>
      <c r="Q53" s="38"/>
      <c r="R53" s="44">
        <f t="shared" si="62"/>
        <v>4</v>
      </c>
      <c r="S53" s="44">
        <f t="shared" si="63"/>
        <v>220</v>
      </c>
      <c r="T53" s="44">
        <f t="shared" si="64"/>
        <v>0</v>
      </c>
      <c r="U53" s="44">
        <f t="shared" si="65"/>
        <v>0</v>
      </c>
      <c r="V53" s="44">
        <f t="shared" si="66"/>
        <v>0</v>
      </c>
      <c r="W53" s="44"/>
      <c r="X53" s="45">
        <f t="shared" si="67"/>
        <v>220</v>
      </c>
      <c r="Y53" s="44"/>
      <c r="Z53" s="44"/>
      <c r="AA53" s="44"/>
      <c r="AB53" s="44"/>
      <c r="AC53" s="44"/>
      <c r="AD53" s="44"/>
      <c r="AE53" s="44">
        <v>6</v>
      </c>
      <c r="AF53" s="45">
        <f t="shared" si="68"/>
        <v>0</v>
      </c>
      <c r="AG53" s="44"/>
      <c r="AH53" s="44">
        <f t="shared" si="69"/>
        <v>65</v>
      </c>
      <c r="AI53" s="44"/>
      <c r="AJ53" s="45">
        <f t="shared" si="70"/>
        <v>0</v>
      </c>
      <c r="AK53" s="44"/>
      <c r="AL53" s="44">
        <f t="shared" si="71"/>
        <v>0</v>
      </c>
      <c r="AM53" s="44"/>
      <c r="AN53" s="44">
        <f t="shared" si="72"/>
        <v>0</v>
      </c>
      <c r="AO53" s="44"/>
      <c r="AP53" s="44"/>
      <c r="AQ53" s="44">
        <f t="shared" si="73"/>
        <v>0</v>
      </c>
      <c r="AR53" s="44"/>
      <c r="AS53" s="44"/>
      <c r="AT53" s="44"/>
      <c r="AU53" s="45">
        <f t="shared" si="74"/>
        <v>0</v>
      </c>
      <c r="AV53" s="44"/>
      <c r="AW53" s="44"/>
      <c r="AX53" s="45"/>
      <c r="AY53" s="44"/>
      <c r="AZ53" s="44">
        <f t="shared" si="75"/>
        <v>0</v>
      </c>
      <c r="BA53" s="44"/>
      <c r="BB53" s="44">
        <f t="shared" si="76"/>
        <v>0</v>
      </c>
      <c r="BC53" s="44"/>
      <c r="BD53" s="44"/>
      <c r="BE53" s="44"/>
      <c r="BF53" s="44"/>
      <c r="BG53" s="45">
        <f t="shared" si="77"/>
        <v>0</v>
      </c>
      <c r="BH53" s="44">
        <v>0</v>
      </c>
      <c r="BI53" s="44">
        <f t="shared" si="78"/>
        <v>0</v>
      </c>
      <c r="BJ53" s="44"/>
      <c r="BK53" s="44">
        <f t="shared" si="79"/>
        <v>0</v>
      </c>
      <c r="BL53" s="44"/>
      <c r="BM53" s="44"/>
      <c r="BN53" s="44"/>
      <c r="BO53" s="44"/>
      <c r="BP53" s="44"/>
      <c r="BQ53" s="45">
        <f t="shared" si="80"/>
        <v>0</v>
      </c>
      <c r="BR53" s="44"/>
      <c r="BS53" s="44">
        <f t="shared" si="81"/>
        <v>0</v>
      </c>
      <c r="BT53" s="44"/>
      <c r="BU53" s="44">
        <f t="shared" si="82"/>
        <v>0</v>
      </c>
      <c r="BV53" s="45">
        <f t="shared" si="83"/>
        <v>0</v>
      </c>
      <c r="BW53" s="44"/>
      <c r="BX53" s="45">
        <f t="shared" si="84"/>
        <v>0</v>
      </c>
      <c r="BY53" s="44"/>
      <c r="BZ53" s="45">
        <f t="shared" si="85"/>
        <v>0</v>
      </c>
      <c r="CA53" s="44"/>
      <c r="CB53" s="44"/>
      <c r="CC53" s="44"/>
      <c r="CD53" s="45">
        <f t="shared" si="86"/>
        <v>0</v>
      </c>
      <c r="CE53" s="45"/>
      <c r="CF53" s="45">
        <f t="shared" si="87"/>
        <v>0</v>
      </c>
      <c r="CG53" s="45">
        <f t="shared" si="88"/>
        <v>220</v>
      </c>
      <c r="CH53" s="45">
        <f t="shared" si="89"/>
        <v>44</v>
      </c>
      <c r="CI53" s="44">
        <v>0</v>
      </c>
      <c r="CJ53" s="46">
        <f t="shared" si="90"/>
        <v>0</v>
      </c>
      <c r="CK53" s="47">
        <f t="shared" si="91"/>
        <v>264</v>
      </c>
      <c r="CL53" s="48"/>
      <c r="CM53" s="44">
        <f t="shared" si="92"/>
        <v>0</v>
      </c>
      <c r="CN53" s="44"/>
      <c r="CO53" s="44">
        <f t="shared" si="93"/>
        <v>0</v>
      </c>
      <c r="CP53" s="44"/>
      <c r="CQ53" s="44">
        <f t="shared" si="94"/>
        <v>0</v>
      </c>
      <c r="CR53" s="44">
        <f t="shared" si="95"/>
        <v>0</v>
      </c>
      <c r="CS53" s="44">
        <f t="shared" si="96"/>
        <v>264</v>
      </c>
    </row>
    <row r="54" s="21" customFormat="1" ht="23" customHeight="1" spans="1:97">
      <c r="A54" s="36">
        <v>50</v>
      </c>
      <c r="B54" s="37" t="s">
        <v>261</v>
      </c>
      <c r="C54" s="37" t="s">
        <v>301</v>
      </c>
      <c r="D54" s="37" t="s">
        <v>263</v>
      </c>
      <c r="E54" s="37" t="s">
        <v>298</v>
      </c>
      <c r="F54" s="37" t="s">
        <v>125</v>
      </c>
      <c r="G54" s="37" t="s">
        <v>302</v>
      </c>
      <c r="H54" s="37"/>
      <c r="I54" s="37"/>
      <c r="J54" s="37"/>
      <c r="K54" s="37" t="s">
        <v>300</v>
      </c>
      <c r="L54" s="37">
        <v>4</v>
      </c>
      <c r="M54" s="37"/>
      <c r="N54" s="37" t="s">
        <v>249</v>
      </c>
      <c r="O54" s="37" t="s">
        <v>129</v>
      </c>
      <c r="P54" s="38"/>
      <c r="Q54" s="38"/>
      <c r="R54" s="44">
        <f t="shared" si="62"/>
        <v>4</v>
      </c>
      <c r="S54" s="44">
        <f t="shared" si="63"/>
        <v>220</v>
      </c>
      <c r="T54" s="44">
        <f t="shared" si="64"/>
        <v>0</v>
      </c>
      <c r="U54" s="44">
        <f t="shared" si="65"/>
        <v>0</v>
      </c>
      <c r="V54" s="44">
        <f t="shared" si="66"/>
        <v>0</v>
      </c>
      <c r="W54" s="44"/>
      <c r="X54" s="45">
        <f t="shared" si="67"/>
        <v>220</v>
      </c>
      <c r="Y54" s="44"/>
      <c r="Z54" s="44"/>
      <c r="AA54" s="44"/>
      <c r="AB54" s="44"/>
      <c r="AC54" s="44"/>
      <c r="AD54" s="44"/>
      <c r="AE54" s="44">
        <v>6</v>
      </c>
      <c r="AF54" s="45">
        <f t="shared" si="68"/>
        <v>0</v>
      </c>
      <c r="AG54" s="44"/>
      <c r="AH54" s="44">
        <f t="shared" si="69"/>
        <v>65</v>
      </c>
      <c r="AI54" s="44"/>
      <c r="AJ54" s="45">
        <f t="shared" si="70"/>
        <v>0</v>
      </c>
      <c r="AK54" s="44"/>
      <c r="AL54" s="44">
        <f t="shared" si="71"/>
        <v>0</v>
      </c>
      <c r="AM54" s="44"/>
      <c r="AN54" s="44">
        <f t="shared" si="72"/>
        <v>0</v>
      </c>
      <c r="AO54" s="44"/>
      <c r="AP54" s="44"/>
      <c r="AQ54" s="44">
        <f t="shared" si="73"/>
        <v>0</v>
      </c>
      <c r="AR54" s="44"/>
      <c r="AS54" s="44"/>
      <c r="AT54" s="44"/>
      <c r="AU54" s="45">
        <f t="shared" si="74"/>
        <v>0</v>
      </c>
      <c r="AV54" s="44"/>
      <c r="AW54" s="44"/>
      <c r="AX54" s="45"/>
      <c r="AY54" s="44"/>
      <c r="AZ54" s="44">
        <f t="shared" si="75"/>
        <v>0</v>
      </c>
      <c r="BA54" s="44"/>
      <c r="BB54" s="44">
        <f t="shared" si="76"/>
        <v>0</v>
      </c>
      <c r="BC54" s="44"/>
      <c r="BD54" s="44"/>
      <c r="BE54" s="44"/>
      <c r="BF54" s="44"/>
      <c r="BG54" s="45">
        <f t="shared" si="77"/>
        <v>0</v>
      </c>
      <c r="BH54" s="44">
        <v>0</v>
      </c>
      <c r="BI54" s="44">
        <f t="shared" si="78"/>
        <v>0</v>
      </c>
      <c r="BJ54" s="44"/>
      <c r="BK54" s="44">
        <f t="shared" si="79"/>
        <v>0</v>
      </c>
      <c r="BL54" s="44"/>
      <c r="BM54" s="44"/>
      <c r="BN54" s="44"/>
      <c r="BO54" s="44"/>
      <c r="BP54" s="44"/>
      <c r="BQ54" s="45">
        <f t="shared" si="80"/>
        <v>0</v>
      </c>
      <c r="BR54" s="44"/>
      <c r="BS54" s="44">
        <f t="shared" si="81"/>
        <v>0</v>
      </c>
      <c r="BT54" s="44"/>
      <c r="BU54" s="44">
        <f t="shared" si="82"/>
        <v>0</v>
      </c>
      <c r="BV54" s="45">
        <f t="shared" si="83"/>
        <v>0</v>
      </c>
      <c r="BW54" s="44"/>
      <c r="BX54" s="45">
        <f t="shared" si="84"/>
        <v>0</v>
      </c>
      <c r="BY54" s="44"/>
      <c r="BZ54" s="45">
        <f t="shared" si="85"/>
        <v>0</v>
      </c>
      <c r="CA54" s="44"/>
      <c r="CB54" s="44"/>
      <c r="CC54" s="44"/>
      <c r="CD54" s="45">
        <f t="shared" si="86"/>
        <v>0</v>
      </c>
      <c r="CE54" s="45"/>
      <c r="CF54" s="45">
        <f t="shared" si="87"/>
        <v>0</v>
      </c>
      <c r="CG54" s="45">
        <f t="shared" si="88"/>
        <v>220</v>
      </c>
      <c r="CH54" s="45">
        <f t="shared" si="89"/>
        <v>44</v>
      </c>
      <c r="CI54" s="44">
        <v>0</v>
      </c>
      <c r="CJ54" s="46">
        <f t="shared" si="90"/>
        <v>0</v>
      </c>
      <c r="CK54" s="47">
        <f t="shared" si="91"/>
        <v>264</v>
      </c>
      <c r="CL54" s="48"/>
      <c r="CM54" s="44">
        <f t="shared" si="92"/>
        <v>0</v>
      </c>
      <c r="CN54" s="44"/>
      <c r="CO54" s="44">
        <f t="shared" si="93"/>
        <v>0</v>
      </c>
      <c r="CP54" s="44"/>
      <c r="CQ54" s="44">
        <f t="shared" si="94"/>
        <v>0</v>
      </c>
      <c r="CR54" s="44">
        <f t="shared" si="95"/>
        <v>0</v>
      </c>
      <c r="CS54" s="44">
        <f t="shared" si="96"/>
        <v>264</v>
      </c>
    </row>
    <row r="55" s="21" customFormat="1" ht="23" customHeight="1" spans="1:97">
      <c r="A55" s="36">
        <v>51</v>
      </c>
      <c r="B55" s="37" t="s">
        <v>261</v>
      </c>
      <c r="C55" s="37" t="s">
        <v>303</v>
      </c>
      <c r="D55" s="37" t="s">
        <v>263</v>
      </c>
      <c r="E55" s="37" t="s">
        <v>298</v>
      </c>
      <c r="F55" s="37" t="s">
        <v>125</v>
      </c>
      <c r="G55" s="37" t="s">
        <v>304</v>
      </c>
      <c r="H55" s="37"/>
      <c r="I55" s="37"/>
      <c r="J55" s="37"/>
      <c r="K55" s="37" t="s">
        <v>300</v>
      </c>
      <c r="L55" s="37">
        <v>4</v>
      </c>
      <c r="M55" s="37"/>
      <c r="N55" s="37" t="s">
        <v>249</v>
      </c>
      <c r="O55" s="37" t="s">
        <v>129</v>
      </c>
      <c r="P55" s="38"/>
      <c r="Q55" s="38"/>
      <c r="R55" s="44">
        <f t="shared" si="62"/>
        <v>4</v>
      </c>
      <c r="S55" s="44">
        <f t="shared" si="63"/>
        <v>220</v>
      </c>
      <c r="T55" s="44">
        <f t="shared" si="64"/>
        <v>0</v>
      </c>
      <c r="U55" s="44">
        <f t="shared" si="65"/>
        <v>0</v>
      </c>
      <c r="V55" s="44">
        <f t="shared" si="66"/>
        <v>0</v>
      </c>
      <c r="W55" s="44"/>
      <c r="X55" s="45">
        <f t="shared" si="67"/>
        <v>220</v>
      </c>
      <c r="Y55" s="44"/>
      <c r="Z55" s="44"/>
      <c r="AA55" s="44"/>
      <c r="AB55" s="44"/>
      <c r="AC55" s="44"/>
      <c r="AD55" s="44"/>
      <c r="AE55" s="44">
        <v>6</v>
      </c>
      <c r="AF55" s="45">
        <f t="shared" si="68"/>
        <v>0</v>
      </c>
      <c r="AG55" s="44"/>
      <c r="AH55" s="44">
        <f t="shared" si="69"/>
        <v>65</v>
      </c>
      <c r="AI55" s="44"/>
      <c r="AJ55" s="45">
        <f t="shared" si="70"/>
        <v>0</v>
      </c>
      <c r="AK55" s="44"/>
      <c r="AL55" s="44">
        <f t="shared" si="71"/>
        <v>0</v>
      </c>
      <c r="AM55" s="44"/>
      <c r="AN55" s="44">
        <f t="shared" si="72"/>
        <v>0</v>
      </c>
      <c r="AO55" s="44"/>
      <c r="AP55" s="44"/>
      <c r="AQ55" s="44">
        <f t="shared" si="73"/>
        <v>0</v>
      </c>
      <c r="AR55" s="44"/>
      <c r="AS55" s="44"/>
      <c r="AT55" s="44"/>
      <c r="AU55" s="45">
        <f t="shared" si="74"/>
        <v>0</v>
      </c>
      <c r="AV55" s="44"/>
      <c r="AW55" s="44"/>
      <c r="AX55" s="45"/>
      <c r="AY55" s="44"/>
      <c r="AZ55" s="44">
        <f t="shared" si="75"/>
        <v>0</v>
      </c>
      <c r="BA55" s="44"/>
      <c r="BB55" s="44">
        <f t="shared" si="76"/>
        <v>0</v>
      </c>
      <c r="BC55" s="44"/>
      <c r="BD55" s="44"/>
      <c r="BE55" s="44"/>
      <c r="BF55" s="44"/>
      <c r="BG55" s="45">
        <f t="shared" si="77"/>
        <v>0</v>
      </c>
      <c r="BH55" s="44">
        <v>0</v>
      </c>
      <c r="BI55" s="44">
        <f t="shared" si="78"/>
        <v>0</v>
      </c>
      <c r="BJ55" s="44"/>
      <c r="BK55" s="44">
        <f t="shared" si="79"/>
        <v>0</v>
      </c>
      <c r="BL55" s="44"/>
      <c r="BM55" s="44"/>
      <c r="BN55" s="44"/>
      <c r="BO55" s="44"/>
      <c r="BP55" s="44"/>
      <c r="BQ55" s="45">
        <f t="shared" si="80"/>
        <v>0</v>
      </c>
      <c r="BR55" s="44"/>
      <c r="BS55" s="44">
        <f t="shared" si="81"/>
        <v>0</v>
      </c>
      <c r="BT55" s="44"/>
      <c r="BU55" s="44">
        <f t="shared" si="82"/>
        <v>0</v>
      </c>
      <c r="BV55" s="45">
        <f t="shared" si="83"/>
        <v>0</v>
      </c>
      <c r="BW55" s="44"/>
      <c r="BX55" s="45">
        <f t="shared" si="84"/>
        <v>0</v>
      </c>
      <c r="BY55" s="44"/>
      <c r="BZ55" s="45">
        <f t="shared" si="85"/>
        <v>0</v>
      </c>
      <c r="CA55" s="44"/>
      <c r="CB55" s="44"/>
      <c r="CC55" s="44"/>
      <c r="CD55" s="45">
        <f t="shared" si="86"/>
        <v>0</v>
      </c>
      <c r="CE55" s="45"/>
      <c r="CF55" s="45">
        <f t="shared" si="87"/>
        <v>0</v>
      </c>
      <c r="CG55" s="45">
        <f t="shared" si="88"/>
        <v>220</v>
      </c>
      <c r="CH55" s="45">
        <f t="shared" si="89"/>
        <v>44</v>
      </c>
      <c r="CI55" s="44">
        <v>0</v>
      </c>
      <c r="CJ55" s="46">
        <f t="shared" si="90"/>
        <v>0</v>
      </c>
      <c r="CK55" s="47">
        <f t="shared" si="91"/>
        <v>264</v>
      </c>
      <c r="CL55" s="48"/>
      <c r="CM55" s="44">
        <f t="shared" si="92"/>
        <v>0</v>
      </c>
      <c r="CN55" s="44"/>
      <c r="CO55" s="44">
        <f t="shared" si="93"/>
        <v>0</v>
      </c>
      <c r="CP55" s="44"/>
      <c r="CQ55" s="44">
        <f t="shared" si="94"/>
        <v>0</v>
      </c>
      <c r="CR55" s="44">
        <f t="shared" si="95"/>
        <v>0</v>
      </c>
      <c r="CS55" s="44">
        <f t="shared" si="96"/>
        <v>264</v>
      </c>
    </row>
    <row r="56" s="21" customFormat="1" ht="23" customHeight="1" spans="1:97">
      <c r="A56" s="36">
        <v>52</v>
      </c>
      <c r="B56" s="37" t="s">
        <v>261</v>
      </c>
      <c r="C56" s="37" t="s">
        <v>305</v>
      </c>
      <c r="D56" s="37" t="s">
        <v>263</v>
      </c>
      <c r="E56" s="37" t="s">
        <v>306</v>
      </c>
      <c r="F56" s="37" t="s">
        <v>125</v>
      </c>
      <c r="G56" s="37" t="s">
        <v>307</v>
      </c>
      <c r="H56" s="37"/>
      <c r="I56" s="37"/>
      <c r="J56" s="37"/>
      <c r="K56" s="37" t="s">
        <v>300</v>
      </c>
      <c r="L56" s="37">
        <v>1</v>
      </c>
      <c r="M56" s="37"/>
      <c r="N56" s="37" t="s">
        <v>308</v>
      </c>
      <c r="O56" s="37" t="s">
        <v>129</v>
      </c>
      <c r="P56" s="38"/>
      <c r="Q56" s="38"/>
      <c r="R56" s="44">
        <f t="shared" si="62"/>
        <v>1</v>
      </c>
      <c r="S56" s="44">
        <f t="shared" si="63"/>
        <v>220</v>
      </c>
      <c r="T56" s="44">
        <f t="shared" si="64"/>
        <v>0</v>
      </c>
      <c r="U56" s="44">
        <f t="shared" si="65"/>
        <v>0</v>
      </c>
      <c r="V56" s="44">
        <f t="shared" si="66"/>
        <v>0</v>
      </c>
      <c r="W56" s="44"/>
      <c r="X56" s="45">
        <f t="shared" si="67"/>
        <v>220</v>
      </c>
      <c r="Y56" s="44"/>
      <c r="Z56" s="44"/>
      <c r="AA56" s="44"/>
      <c r="AB56" s="44"/>
      <c r="AC56" s="44"/>
      <c r="AD56" s="44"/>
      <c r="AE56" s="44">
        <v>6</v>
      </c>
      <c r="AF56" s="45">
        <f t="shared" si="68"/>
        <v>0</v>
      </c>
      <c r="AG56" s="44"/>
      <c r="AH56" s="44">
        <f t="shared" si="69"/>
        <v>65</v>
      </c>
      <c r="AI56" s="44"/>
      <c r="AJ56" s="45">
        <f t="shared" si="70"/>
        <v>0</v>
      </c>
      <c r="AK56" s="44"/>
      <c r="AL56" s="44">
        <f t="shared" si="71"/>
        <v>0</v>
      </c>
      <c r="AM56" s="44"/>
      <c r="AN56" s="44">
        <f t="shared" si="72"/>
        <v>0</v>
      </c>
      <c r="AO56" s="44"/>
      <c r="AP56" s="44"/>
      <c r="AQ56" s="44">
        <f t="shared" si="73"/>
        <v>0</v>
      </c>
      <c r="AR56" s="44"/>
      <c r="AS56" s="44"/>
      <c r="AT56" s="44"/>
      <c r="AU56" s="45">
        <f t="shared" si="74"/>
        <v>0</v>
      </c>
      <c r="AV56" s="44"/>
      <c r="AW56" s="44"/>
      <c r="AX56" s="45"/>
      <c r="AY56" s="44"/>
      <c r="AZ56" s="44">
        <f t="shared" si="75"/>
        <v>0</v>
      </c>
      <c r="BA56" s="44"/>
      <c r="BB56" s="44">
        <f t="shared" si="76"/>
        <v>0</v>
      </c>
      <c r="BC56" s="44"/>
      <c r="BD56" s="44"/>
      <c r="BE56" s="44"/>
      <c r="BF56" s="44"/>
      <c r="BG56" s="45">
        <f t="shared" si="77"/>
        <v>0</v>
      </c>
      <c r="BH56" s="44">
        <v>0</v>
      </c>
      <c r="BI56" s="44">
        <f t="shared" si="78"/>
        <v>0</v>
      </c>
      <c r="BJ56" s="44"/>
      <c r="BK56" s="44">
        <f t="shared" si="79"/>
        <v>0</v>
      </c>
      <c r="BL56" s="44"/>
      <c r="BM56" s="44"/>
      <c r="BN56" s="44"/>
      <c r="BO56" s="44"/>
      <c r="BP56" s="44"/>
      <c r="BQ56" s="45">
        <f t="shared" si="80"/>
        <v>0</v>
      </c>
      <c r="BR56" s="44"/>
      <c r="BS56" s="44">
        <f t="shared" si="81"/>
        <v>0</v>
      </c>
      <c r="BT56" s="44"/>
      <c r="BU56" s="44">
        <f t="shared" si="82"/>
        <v>0</v>
      </c>
      <c r="BV56" s="45">
        <f t="shared" si="83"/>
        <v>0</v>
      </c>
      <c r="BW56" s="44"/>
      <c r="BX56" s="45">
        <f t="shared" si="84"/>
        <v>0</v>
      </c>
      <c r="BY56" s="44"/>
      <c r="BZ56" s="45">
        <f t="shared" si="85"/>
        <v>0</v>
      </c>
      <c r="CA56" s="44"/>
      <c r="CB56" s="44"/>
      <c r="CC56" s="44"/>
      <c r="CD56" s="45">
        <f t="shared" si="86"/>
        <v>0</v>
      </c>
      <c r="CE56" s="45"/>
      <c r="CF56" s="45">
        <f t="shared" si="87"/>
        <v>0</v>
      </c>
      <c r="CG56" s="45">
        <f t="shared" si="88"/>
        <v>220</v>
      </c>
      <c r="CH56" s="45">
        <f t="shared" si="89"/>
        <v>44</v>
      </c>
      <c r="CI56" s="44">
        <v>0</v>
      </c>
      <c r="CJ56" s="46">
        <f t="shared" si="90"/>
        <v>0</v>
      </c>
      <c r="CK56" s="47">
        <f t="shared" si="91"/>
        <v>264</v>
      </c>
      <c r="CL56" s="48"/>
      <c r="CM56" s="44">
        <f t="shared" si="92"/>
        <v>0</v>
      </c>
      <c r="CN56" s="44"/>
      <c r="CO56" s="44">
        <f t="shared" si="93"/>
        <v>0</v>
      </c>
      <c r="CP56" s="44"/>
      <c r="CQ56" s="44">
        <f t="shared" si="94"/>
        <v>0</v>
      </c>
      <c r="CR56" s="44">
        <f t="shared" si="95"/>
        <v>0</v>
      </c>
      <c r="CS56" s="44">
        <f t="shared" si="96"/>
        <v>264</v>
      </c>
    </row>
    <row r="57" s="21" customFormat="1" ht="23" customHeight="1" spans="1:97">
      <c r="A57" s="36">
        <v>53</v>
      </c>
      <c r="B57" s="37" t="s">
        <v>261</v>
      </c>
      <c r="C57" s="37" t="s">
        <v>309</v>
      </c>
      <c r="D57" s="37" t="s">
        <v>310</v>
      </c>
      <c r="E57" s="37" t="s">
        <v>311</v>
      </c>
      <c r="F57" s="37" t="s">
        <v>125</v>
      </c>
      <c r="G57" s="37" t="s">
        <v>312</v>
      </c>
      <c r="H57" s="37"/>
      <c r="I57" s="37"/>
      <c r="J57" s="37"/>
      <c r="K57" s="37" t="s">
        <v>313</v>
      </c>
      <c r="L57" s="37">
        <v>0.6</v>
      </c>
      <c r="M57" s="37"/>
      <c r="N57" s="37" t="s">
        <v>308</v>
      </c>
      <c r="O57" s="37" t="s">
        <v>129</v>
      </c>
      <c r="P57" s="38"/>
      <c r="Q57" s="38"/>
      <c r="R57" s="44">
        <f t="shared" si="62"/>
        <v>0.6</v>
      </c>
      <c r="S57" s="44">
        <f t="shared" si="63"/>
        <v>180</v>
      </c>
      <c r="T57" s="44">
        <f t="shared" si="64"/>
        <v>0</v>
      </c>
      <c r="U57" s="44">
        <f t="shared" si="65"/>
        <v>0</v>
      </c>
      <c r="V57" s="44">
        <f t="shared" si="66"/>
        <v>0</v>
      </c>
      <c r="W57" s="44"/>
      <c r="X57" s="45">
        <f t="shared" si="67"/>
        <v>180</v>
      </c>
      <c r="Y57" s="44"/>
      <c r="Z57" s="44"/>
      <c r="AA57" s="44"/>
      <c r="AB57" s="44"/>
      <c r="AC57" s="44"/>
      <c r="AD57" s="44"/>
      <c r="AE57" s="44">
        <v>6</v>
      </c>
      <c r="AF57" s="45">
        <f t="shared" si="68"/>
        <v>0</v>
      </c>
      <c r="AG57" s="44"/>
      <c r="AH57" s="44">
        <f t="shared" si="69"/>
        <v>65</v>
      </c>
      <c r="AI57" s="44"/>
      <c r="AJ57" s="45">
        <f t="shared" si="70"/>
        <v>0</v>
      </c>
      <c r="AK57" s="44"/>
      <c r="AL57" s="44">
        <f t="shared" si="71"/>
        <v>0</v>
      </c>
      <c r="AM57" s="44"/>
      <c r="AN57" s="44">
        <f t="shared" si="72"/>
        <v>0</v>
      </c>
      <c r="AO57" s="44"/>
      <c r="AP57" s="44"/>
      <c r="AQ57" s="44">
        <f t="shared" si="73"/>
        <v>0</v>
      </c>
      <c r="AR57" s="44"/>
      <c r="AS57" s="44"/>
      <c r="AT57" s="44"/>
      <c r="AU57" s="45">
        <f t="shared" si="74"/>
        <v>0</v>
      </c>
      <c r="AV57" s="44"/>
      <c r="AW57" s="44"/>
      <c r="AX57" s="45"/>
      <c r="AY57" s="44"/>
      <c r="AZ57" s="44">
        <f t="shared" si="75"/>
        <v>0</v>
      </c>
      <c r="BA57" s="44"/>
      <c r="BB57" s="44">
        <f t="shared" si="76"/>
        <v>0</v>
      </c>
      <c r="BC57" s="44"/>
      <c r="BD57" s="44"/>
      <c r="BE57" s="44"/>
      <c r="BF57" s="44"/>
      <c r="BG57" s="45">
        <f t="shared" si="77"/>
        <v>0</v>
      </c>
      <c r="BH57" s="44">
        <v>0</v>
      </c>
      <c r="BI57" s="44">
        <f t="shared" si="78"/>
        <v>0</v>
      </c>
      <c r="BJ57" s="44"/>
      <c r="BK57" s="44">
        <f t="shared" si="79"/>
        <v>0</v>
      </c>
      <c r="BL57" s="44"/>
      <c r="BM57" s="44"/>
      <c r="BN57" s="44"/>
      <c r="BO57" s="44"/>
      <c r="BP57" s="44"/>
      <c r="BQ57" s="45">
        <f t="shared" si="80"/>
        <v>0</v>
      </c>
      <c r="BR57" s="44"/>
      <c r="BS57" s="44">
        <f t="shared" si="81"/>
        <v>0</v>
      </c>
      <c r="BT57" s="44"/>
      <c r="BU57" s="44">
        <f t="shared" si="82"/>
        <v>0</v>
      </c>
      <c r="BV57" s="45">
        <f t="shared" si="83"/>
        <v>0</v>
      </c>
      <c r="BW57" s="44"/>
      <c r="BX57" s="45">
        <f t="shared" si="84"/>
        <v>0</v>
      </c>
      <c r="BY57" s="44"/>
      <c r="BZ57" s="45">
        <f t="shared" si="85"/>
        <v>0</v>
      </c>
      <c r="CA57" s="44"/>
      <c r="CB57" s="44"/>
      <c r="CC57" s="44"/>
      <c r="CD57" s="45">
        <f t="shared" si="86"/>
        <v>0</v>
      </c>
      <c r="CE57" s="45"/>
      <c r="CF57" s="45">
        <f t="shared" si="87"/>
        <v>0</v>
      </c>
      <c r="CG57" s="45">
        <f t="shared" si="88"/>
        <v>180</v>
      </c>
      <c r="CH57" s="45">
        <f t="shared" si="89"/>
        <v>36</v>
      </c>
      <c r="CI57" s="44">
        <v>0</v>
      </c>
      <c r="CJ57" s="46">
        <f t="shared" si="90"/>
        <v>0</v>
      </c>
      <c r="CK57" s="47">
        <f t="shared" si="91"/>
        <v>216</v>
      </c>
      <c r="CL57" s="48"/>
      <c r="CM57" s="44">
        <f t="shared" si="92"/>
        <v>0</v>
      </c>
      <c r="CN57" s="44"/>
      <c r="CO57" s="44">
        <f t="shared" si="93"/>
        <v>0</v>
      </c>
      <c r="CP57" s="44"/>
      <c r="CQ57" s="44">
        <f t="shared" si="94"/>
        <v>0</v>
      </c>
      <c r="CR57" s="44">
        <f t="shared" si="95"/>
        <v>0</v>
      </c>
      <c r="CS57" s="44">
        <f t="shared" si="96"/>
        <v>216</v>
      </c>
    </row>
    <row r="58" s="21" customFormat="1" ht="23" customHeight="1" spans="1:97">
      <c r="A58" s="36">
        <v>54</v>
      </c>
      <c r="B58" s="37" t="s">
        <v>261</v>
      </c>
      <c r="C58" s="37" t="s">
        <v>314</v>
      </c>
      <c r="D58" s="37" t="s">
        <v>310</v>
      </c>
      <c r="E58" s="37" t="s">
        <v>311</v>
      </c>
      <c r="F58" s="37" t="s">
        <v>125</v>
      </c>
      <c r="G58" s="37" t="s">
        <v>315</v>
      </c>
      <c r="H58" s="37"/>
      <c r="I58" s="37"/>
      <c r="J58" s="37"/>
      <c r="K58" s="37" t="s">
        <v>313</v>
      </c>
      <c r="L58" s="37">
        <v>0.6</v>
      </c>
      <c r="M58" s="37"/>
      <c r="N58" s="37" t="s">
        <v>308</v>
      </c>
      <c r="O58" s="37" t="s">
        <v>129</v>
      </c>
      <c r="P58" s="38"/>
      <c r="Q58" s="38"/>
      <c r="R58" s="44">
        <f t="shared" si="62"/>
        <v>0.6</v>
      </c>
      <c r="S58" s="44">
        <f t="shared" si="63"/>
        <v>180</v>
      </c>
      <c r="T58" s="44">
        <f t="shared" si="64"/>
        <v>0</v>
      </c>
      <c r="U58" s="44">
        <f t="shared" si="65"/>
        <v>0</v>
      </c>
      <c r="V58" s="44">
        <f t="shared" si="66"/>
        <v>0</v>
      </c>
      <c r="W58" s="44"/>
      <c r="X58" s="45">
        <f t="shared" si="67"/>
        <v>180</v>
      </c>
      <c r="Y58" s="44"/>
      <c r="Z58" s="44"/>
      <c r="AA58" s="44"/>
      <c r="AB58" s="44"/>
      <c r="AC58" s="44"/>
      <c r="AD58" s="44"/>
      <c r="AE58" s="44">
        <v>6</v>
      </c>
      <c r="AF58" s="45">
        <f t="shared" si="68"/>
        <v>0</v>
      </c>
      <c r="AG58" s="44"/>
      <c r="AH58" s="44">
        <f t="shared" si="69"/>
        <v>65</v>
      </c>
      <c r="AI58" s="44"/>
      <c r="AJ58" s="45">
        <f t="shared" si="70"/>
        <v>0</v>
      </c>
      <c r="AK58" s="44"/>
      <c r="AL58" s="44">
        <f t="shared" si="71"/>
        <v>0</v>
      </c>
      <c r="AM58" s="44"/>
      <c r="AN58" s="44">
        <f t="shared" si="72"/>
        <v>0</v>
      </c>
      <c r="AO58" s="44"/>
      <c r="AP58" s="44"/>
      <c r="AQ58" s="44">
        <f t="shared" si="73"/>
        <v>0</v>
      </c>
      <c r="AR58" s="44"/>
      <c r="AS58" s="44"/>
      <c r="AT58" s="44"/>
      <c r="AU58" s="45">
        <f t="shared" si="74"/>
        <v>0</v>
      </c>
      <c r="AV58" s="44"/>
      <c r="AW58" s="44"/>
      <c r="AX58" s="45"/>
      <c r="AY58" s="44"/>
      <c r="AZ58" s="44">
        <f t="shared" si="75"/>
        <v>0</v>
      </c>
      <c r="BA58" s="44"/>
      <c r="BB58" s="44">
        <f t="shared" si="76"/>
        <v>0</v>
      </c>
      <c r="BC58" s="44"/>
      <c r="BD58" s="44"/>
      <c r="BE58" s="44"/>
      <c r="BF58" s="44"/>
      <c r="BG58" s="45">
        <f t="shared" si="77"/>
        <v>0</v>
      </c>
      <c r="BH58" s="44">
        <v>0</v>
      </c>
      <c r="BI58" s="44">
        <f t="shared" si="78"/>
        <v>0</v>
      </c>
      <c r="BJ58" s="44"/>
      <c r="BK58" s="44">
        <f t="shared" si="79"/>
        <v>0</v>
      </c>
      <c r="BL58" s="44"/>
      <c r="BM58" s="44"/>
      <c r="BN58" s="44"/>
      <c r="BO58" s="44"/>
      <c r="BP58" s="44"/>
      <c r="BQ58" s="45">
        <f t="shared" si="80"/>
        <v>0</v>
      </c>
      <c r="BR58" s="44"/>
      <c r="BS58" s="44">
        <f t="shared" si="81"/>
        <v>0</v>
      </c>
      <c r="BT58" s="44"/>
      <c r="BU58" s="44">
        <f t="shared" si="82"/>
        <v>0</v>
      </c>
      <c r="BV58" s="45">
        <f t="shared" si="83"/>
        <v>0</v>
      </c>
      <c r="BW58" s="44"/>
      <c r="BX58" s="45">
        <f t="shared" si="84"/>
        <v>0</v>
      </c>
      <c r="BY58" s="44"/>
      <c r="BZ58" s="45">
        <f t="shared" si="85"/>
        <v>0</v>
      </c>
      <c r="CA58" s="44"/>
      <c r="CB58" s="44"/>
      <c r="CC58" s="44"/>
      <c r="CD58" s="45">
        <f t="shared" si="86"/>
        <v>0</v>
      </c>
      <c r="CE58" s="45"/>
      <c r="CF58" s="45">
        <f t="shared" si="87"/>
        <v>0</v>
      </c>
      <c r="CG58" s="45">
        <f t="shared" si="88"/>
        <v>180</v>
      </c>
      <c r="CH58" s="45">
        <f t="shared" si="89"/>
        <v>36</v>
      </c>
      <c r="CI58" s="44">
        <v>0</v>
      </c>
      <c r="CJ58" s="46">
        <f t="shared" si="90"/>
        <v>0</v>
      </c>
      <c r="CK58" s="47">
        <f t="shared" si="91"/>
        <v>216</v>
      </c>
      <c r="CL58" s="48"/>
      <c r="CM58" s="44">
        <f t="shared" si="92"/>
        <v>0</v>
      </c>
      <c r="CN58" s="44"/>
      <c r="CO58" s="44">
        <f t="shared" si="93"/>
        <v>0</v>
      </c>
      <c r="CP58" s="44"/>
      <c r="CQ58" s="44">
        <f t="shared" si="94"/>
        <v>0</v>
      </c>
      <c r="CR58" s="44">
        <f t="shared" si="95"/>
        <v>0</v>
      </c>
      <c r="CS58" s="44">
        <f t="shared" si="96"/>
        <v>216</v>
      </c>
    </row>
    <row r="59" s="21" customFormat="1" ht="23" customHeight="1" spans="1:97">
      <c r="A59" s="36">
        <v>55</v>
      </c>
      <c r="B59" s="37" t="s">
        <v>261</v>
      </c>
      <c r="C59" s="37" t="s">
        <v>316</v>
      </c>
      <c r="D59" s="37" t="s">
        <v>310</v>
      </c>
      <c r="E59" s="37" t="s">
        <v>311</v>
      </c>
      <c r="F59" s="37" t="s">
        <v>125</v>
      </c>
      <c r="G59" s="37" t="s">
        <v>317</v>
      </c>
      <c r="H59" s="37"/>
      <c r="I59" s="37"/>
      <c r="J59" s="37"/>
      <c r="K59" s="37" t="s">
        <v>313</v>
      </c>
      <c r="L59" s="37">
        <v>0.6</v>
      </c>
      <c r="M59" s="37"/>
      <c r="N59" s="37" t="s">
        <v>308</v>
      </c>
      <c r="O59" s="37" t="s">
        <v>129</v>
      </c>
      <c r="P59" s="38"/>
      <c r="Q59" s="38"/>
      <c r="R59" s="44">
        <f t="shared" si="62"/>
        <v>0.6</v>
      </c>
      <c r="S59" s="44">
        <f t="shared" si="63"/>
        <v>180</v>
      </c>
      <c r="T59" s="44">
        <f t="shared" si="64"/>
        <v>0</v>
      </c>
      <c r="U59" s="44">
        <f t="shared" si="65"/>
        <v>0</v>
      </c>
      <c r="V59" s="44">
        <f t="shared" si="66"/>
        <v>0</v>
      </c>
      <c r="W59" s="44"/>
      <c r="X59" s="45">
        <f t="shared" si="67"/>
        <v>180</v>
      </c>
      <c r="Y59" s="44"/>
      <c r="Z59" s="44"/>
      <c r="AA59" s="44"/>
      <c r="AB59" s="44"/>
      <c r="AC59" s="44"/>
      <c r="AD59" s="44"/>
      <c r="AE59" s="44">
        <v>6</v>
      </c>
      <c r="AF59" s="45">
        <f t="shared" si="68"/>
        <v>0</v>
      </c>
      <c r="AG59" s="44"/>
      <c r="AH59" s="44">
        <f t="shared" si="69"/>
        <v>65</v>
      </c>
      <c r="AI59" s="44"/>
      <c r="AJ59" s="45">
        <f t="shared" si="70"/>
        <v>0</v>
      </c>
      <c r="AK59" s="44"/>
      <c r="AL59" s="44">
        <f t="shared" si="71"/>
        <v>0</v>
      </c>
      <c r="AM59" s="44"/>
      <c r="AN59" s="44">
        <f t="shared" si="72"/>
        <v>0</v>
      </c>
      <c r="AO59" s="44"/>
      <c r="AP59" s="44"/>
      <c r="AQ59" s="44">
        <f t="shared" si="73"/>
        <v>0</v>
      </c>
      <c r="AR59" s="44"/>
      <c r="AS59" s="44"/>
      <c r="AT59" s="44"/>
      <c r="AU59" s="45">
        <f t="shared" si="74"/>
        <v>0</v>
      </c>
      <c r="AV59" s="44"/>
      <c r="AW59" s="44"/>
      <c r="AX59" s="45"/>
      <c r="AY59" s="44"/>
      <c r="AZ59" s="44">
        <f t="shared" si="75"/>
        <v>0</v>
      </c>
      <c r="BA59" s="44"/>
      <c r="BB59" s="44">
        <f t="shared" si="76"/>
        <v>0</v>
      </c>
      <c r="BC59" s="44"/>
      <c r="BD59" s="44"/>
      <c r="BE59" s="44"/>
      <c r="BF59" s="44"/>
      <c r="BG59" s="45">
        <f t="shared" si="77"/>
        <v>0</v>
      </c>
      <c r="BH59" s="44">
        <v>0</v>
      </c>
      <c r="BI59" s="44">
        <f t="shared" si="78"/>
        <v>0</v>
      </c>
      <c r="BJ59" s="44"/>
      <c r="BK59" s="44">
        <f t="shared" si="79"/>
        <v>0</v>
      </c>
      <c r="BL59" s="44"/>
      <c r="BM59" s="44"/>
      <c r="BN59" s="44"/>
      <c r="BO59" s="44"/>
      <c r="BP59" s="44"/>
      <c r="BQ59" s="45">
        <f t="shared" si="80"/>
        <v>0</v>
      </c>
      <c r="BR59" s="44"/>
      <c r="BS59" s="44">
        <f t="shared" si="81"/>
        <v>0</v>
      </c>
      <c r="BT59" s="44"/>
      <c r="BU59" s="44">
        <f t="shared" si="82"/>
        <v>0</v>
      </c>
      <c r="BV59" s="45">
        <f t="shared" si="83"/>
        <v>0</v>
      </c>
      <c r="BW59" s="44"/>
      <c r="BX59" s="45">
        <f t="shared" si="84"/>
        <v>0</v>
      </c>
      <c r="BY59" s="44"/>
      <c r="BZ59" s="45">
        <f t="shared" si="85"/>
        <v>0</v>
      </c>
      <c r="CA59" s="44"/>
      <c r="CB59" s="44"/>
      <c r="CC59" s="44"/>
      <c r="CD59" s="45">
        <f t="shared" si="86"/>
        <v>0</v>
      </c>
      <c r="CE59" s="45"/>
      <c r="CF59" s="45">
        <f t="shared" si="87"/>
        <v>0</v>
      </c>
      <c r="CG59" s="45">
        <f t="shared" si="88"/>
        <v>180</v>
      </c>
      <c r="CH59" s="45">
        <f t="shared" si="89"/>
        <v>36</v>
      </c>
      <c r="CI59" s="44">
        <v>0</v>
      </c>
      <c r="CJ59" s="46">
        <f t="shared" si="90"/>
        <v>0</v>
      </c>
      <c r="CK59" s="47">
        <f t="shared" si="91"/>
        <v>216</v>
      </c>
      <c r="CL59" s="48"/>
      <c r="CM59" s="44">
        <f t="shared" si="92"/>
        <v>0</v>
      </c>
      <c r="CN59" s="44"/>
      <c r="CO59" s="44">
        <f t="shared" si="93"/>
        <v>0</v>
      </c>
      <c r="CP59" s="44"/>
      <c r="CQ59" s="44">
        <f t="shared" si="94"/>
        <v>0</v>
      </c>
      <c r="CR59" s="44">
        <f t="shared" si="95"/>
        <v>0</v>
      </c>
      <c r="CS59" s="44">
        <f t="shared" si="96"/>
        <v>216</v>
      </c>
    </row>
    <row r="60" s="21" customFormat="1" ht="23" customHeight="1" spans="1:97">
      <c r="A60" s="36">
        <v>56</v>
      </c>
      <c r="B60" s="37" t="s">
        <v>261</v>
      </c>
      <c r="C60" s="37" t="s">
        <v>318</v>
      </c>
      <c r="D60" s="37" t="s">
        <v>310</v>
      </c>
      <c r="E60" s="37" t="s">
        <v>311</v>
      </c>
      <c r="F60" s="37" t="s">
        <v>125</v>
      </c>
      <c r="G60" s="37" t="s">
        <v>319</v>
      </c>
      <c r="H60" s="37"/>
      <c r="I60" s="37"/>
      <c r="J60" s="37"/>
      <c r="K60" s="37" t="s">
        <v>313</v>
      </c>
      <c r="L60" s="37">
        <v>0.6</v>
      </c>
      <c r="M60" s="37"/>
      <c r="N60" s="37" t="s">
        <v>308</v>
      </c>
      <c r="O60" s="37" t="s">
        <v>129</v>
      </c>
      <c r="P60" s="38"/>
      <c r="Q60" s="38"/>
      <c r="R60" s="44">
        <f t="shared" si="62"/>
        <v>0.6</v>
      </c>
      <c r="S60" s="44">
        <f t="shared" si="63"/>
        <v>180</v>
      </c>
      <c r="T60" s="44">
        <f t="shared" si="64"/>
        <v>0</v>
      </c>
      <c r="U60" s="44">
        <f t="shared" si="65"/>
        <v>0</v>
      </c>
      <c r="V60" s="44">
        <f t="shared" si="66"/>
        <v>0</v>
      </c>
      <c r="W60" s="44"/>
      <c r="X60" s="45">
        <f t="shared" si="67"/>
        <v>180</v>
      </c>
      <c r="Y60" s="44"/>
      <c r="Z60" s="44"/>
      <c r="AA60" s="44"/>
      <c r="AB60" s="44"/>
      <c r="AC60" s="44"/>
      <c r="AD60" s="44"/>
      <c r="AE60" s="44">
        <v>6</v>
      </c>
      <c r="AF60" s="45">
        <f t="shared" si="68"/>
        <v>0</v>
      </c>
      <c r="AG60" s="44"/>
      <c r="AH60" s="44">
        <f t="shared" si="69"/>
        <v>65</v>
      </c>
      <c r="AI60" s="44"/>
      <c r="AJ60" s="45">
        <f t="shared" si="70"/>
        <v>0</v>
      </c>
      <c r="AK60" s="44"/>
      <c r="AL60" s="44">
        <f t="shared" si="71"/>
        <v>0</v>
      </c>
      <c r="AM60" s="44"/>
      <c r="AN60" s="44">
        <f t="shared" si="72"/>
        <v>0</v>
      </c>
      <c r="AO60" s="44"/>
      <c r="AP60" s="44"/>
      <c r="AQ60" s="44">
        <f t="shared" si="73"/>
        <v>0</v>
      </c>
      <c r="AR60" s="44"/>
      <c r="AS60" s="44"/>
      <c r="AT60" s="44"/>
      <c r="AU60" s="45">
        <f t="shared" si="74"/>
        <v>0</v>
      </c>
      <c r="AV60" s="44"/>
      <c r="AW60" s="44"/>
      <c r="AX60" s="45"/>
      <c r="AY60" s="44"/>
      <c r="AZ60" s="44">
        <f t="shared" si="75"/>
        <v>0</v>
      </c>
      <c r="BA60" s="44"/>
      <c r="BB60" s="44">
        <f t="shared" si="76"/>
        <v>0</v>
      </c>
      <c r="BC60" s="44"/>
      <c r="BD60" s="44"/>
      <c r="BE60" s="44"/>
      <c r="BF60" s="44"/>
      <c r="BG60" s="45">
        <f t="shared" si="77"/>
        <v>0</v>
      </c>
      <c r="BH60" s="44">
        <v>0</v>
      </c>
      <c r="BI60" s="44">
        <f t="shared" si="78"/>
        <v>0</v>
      </c>
      <c r="BJ60" s="44"/>
      <c r="BK60" s="44">
        <f t="shared" si="79"/>
        <v>0</v>
      </c>
      <c r="BL60" s="44"/>
      <c r="BM60" s="44"/>
      <c r="BN60" s="44"/>
      <c r="BO60" s="44"/>
      <c r="BP60" s="44"/>
      <c r="BQ60" s="45">
        <f t="shared" si="80"/>
        <v>0</v>
      </c>
      <c r="BR60" s="44"/>
      <c r="BS60" s="44">
        <f t="shared" si="81"/>
        <v>0</v>
      </c>
      <c r="BT60" s="44"/>
      <c r="BU60" s="44">
        <f t="shared" si="82"/>
        <v>0</v>
      </c>
      <c r="BV60" s="45">
        <f t="shared" si="83"/>
        <v>0</v>
      </c>
      <c r="BW60" s="44"/>
      <c r="BX60" s="45">
        <f t="shared" si="84"/>
        <v>0</v>
      </c>
      <c r="BY60" s="44"/>
      <c r="BZ60" s="45">
        <f t="shared" si="85"/>
        <v>0</v>
      </c>
      <c r="CA60" s="44"/>
      <c r="CB60" s="44"/>
      <c r="CC60" s="44"/>
      <c r="CD60" s="45">
        <f t="shared" si="86"/>
        <v>0</v>
      </c>
      <c r="CE60" s="45"/>
      <c r="CF60" s="45">
        <f t="shared" si="87"/>
        <v>0</v>
      </c>
      <c r="CG60" s="45">
        <f t="shared" si="88"/>
        <v>180</v>
      </c>
      <c r="CH60" s="45">
        <f t="shared" si="89"/>
        <v>36</v>
      </c>
      <c r="CI60" s="44">
        <v>0</v>
      </c>
      <c r="CJ60" s="46">
        <f t="shared" si="90"/>
        <v>0</v>
      </c>
      <c r="CK60" s="47">
        <f t="shared" si="91"/>
        <v>216</v>
      </c>
      <c r="CL60" s="48"/>
      <c r="CM60" s="44">
        <f t="shared" si="92"/>
        <v>0</v>
      </c>
      <c r="CN60" s="44"/>
      <c r="CO60" s="44">
        <f t="shared" si="93"/>
        <v>0</v>
      </c>
      <c r="CP60" s="44"/>
      <c r="CQ60" s="44">
        <f t="shared" si="94"/>
        <v>0</v>
      </c>
      <c r="CR60" s="44">
        <f t="shared" si="95"/>
        <v>0</v>
      </c>
      <c r="CS60" s="44">
        <f t="shared" si="96"/>
        <v>216</v>
      </c>
    </row>
    <row r="61" s="21" customFormat="1" ht="23" customHeight="1" spans="1:97">
      <c r="A61" s="36">
        <v>57</v>
      </c>
      <c r="B61" s="37" t="s">
        <v>261</v>
      </c>
      <c r="C61" s="37" t="s">
        <v>320</v>
      </c>
      <c r="D61" s="37" t="s">
        <v>310</v>
      </c>
      <c r="E61" s="37" t="s">
        <v>311</v>
      </c>
      <c r="F61" s="37" t="s">
        <v>125</v>
      </c>
      <c r="G61" s="37" t="s">
        <v>321</v>
      </c>
      <c r="H61" s="37"/>
      <c r="I61" s="37"/>
      <c r="J61" s="37"/>
      <c r="K61" s="37" t="s">
        <v>313</v>
      </c>
      <c r="L61" s="37">
        <v>0.6</v>
      </c>
      <c r="M61" s="37"/>
      <c r="N61" s="37" t="s">
        <v>308</v>
      </c>
      <c r="O61" s="37" t="s">
        <v>129</v>
      </c>
      <c r="P61" s="38"/>
      <c r="Q61" s="38"/>
      <c r="R61" s="44">
        <f t="shared" si="62"/>
        <v>0.6</v>
      </c>
      <c r="S61" s="44">
        <f t="shared" si="63"/>
        <v>180</v>
      </c>
      <c r="T61" s="44">
        <f t="shared" si="64"/>
        <v>0</v>
      </c>
      <c r="U61" s="44">
        <f t="shared" si="65"/>
        <v>0</v>
      </c>
      <c r="V61" s="44">
        <f t="shared" si="66"/>
        <v>0</v>
      </c>
      <c r="W61" s="44"/>
      <c r="X61" s="45">
        <f t="shared" si="67"/>
        <v>180</v>
      </c>
      <c r="Y61" s="44"/>
      <c r="Z61" s="44"/>
      <c r="AA61" s="44"/>
      <c r="AB61" s="44"/>
      <c r="AC61" s="44"/>
      <c r="AD61" s="44"/>
      <c r="AE61" s="44">
        <v>6</v>
      </c>
      <c r="AF61" s="45">
        <f t="shared" si="68"/>
        <v>0</v>
      </c>
      <c r="AG61" s="44"/>
      <c r="AH61" s="44">
        <f t="shared" si="69"/>
        <v>65</v>
      </c>
      <c r="AI61" s="44"/>
      <c r="AJ61" s="45">
        <f t="shared" si="70"/>
        <v>0</v>
      </c>
      <c r="AK61" s="44"/>
      <c r="AL61" s="44">
        <f t="shared" si="71"/>
        <v>0</v>
      </c>
      <c r="AM61" s="44"/>
      <c r="AN61" s="44">
        <f t="shared" si="72"/>
        <v>0</v>
      </c>
      <c r="AO61" s="44"/>
      <c r="AP61" s="44"/>
      <c r="AQ61" s="44">
        <f t="shared" si="73"/>
        <v>0</v>
      </c>
      <c r="AR61" s="44"/>
      <c r="AS61" s="44"/>
      <c r="AT61" s="44"/>
      <c r="AU61" s="45">
        <f t="shared" si="74"/>
        <v>0</v>
      </c>
      <c r="AV61" s="44"/>
      <c r="AW61" s="44"/>
      <c r="AX61" s="45"/>
      <c r="AY61" s="44"/>
      <c r="AZ61" s="44">
        <f t="shared" si="75"/>
        <v>0</v>
      </c>
      <c r="BA61" s="44"/>
      <c r="BB61" s="44">
        <f t="shared" si="76"/>
        <v>0</v>
      </c>
      <c r="BC61" s="44"/>
      <c r="BD61" s="44"/>
      <c r="BE61" s="44"/>
      <c r="BF61" s="44"/>
      <c r="BG61" s="45">
        <f t="shared" si="77"/>
        <v>0</v>
      </c>
      <c r="BH61" s="44">
        <v>0</v>
      </c>
      <c r="BI61" s="44">
        <f t="shared" si="78"/>
        <v>0</v>
      </c>
      <c r="BJ61" s="44"/>
      <c r="BK61" s="44">
        <f t="shared" si="79"/>
        <v>0</v>
      </c>
      <c r="BL61" s="44"/>
      <c r="BM61" s="44"/>
      <c r="BN61" s="44"/>
      <c r="BO61" s="44"/>
      <c r="BP61" s="44"/>
      <c r="BQ61" s="45">
        <f t="shared" si="80"/>
        <v>0</v>
      </c>
      <c r="BR61" s="44"/>
      <c r="BS61" s="44">
        <f t="shared" si="81"/>
        <v>0</v>
      </c>
      <c r="BT61" s="44"/>
      <c r="BU61" s="44">
        <f t="shared" si="82"/>
        <v>0</v>
      </c>
      <c r="BV61" s="45">
        <f t="shared" si="83"/>
        <v>0</v>
      </c>
      <c r="BW61" s="44"/>
      <c r="BX61" s="45">
        <f t="shared" si="84"/>
        <v>0</v>
      </c>
      <c r="BY61" s="44"/>
      <c r="BZ61" s="45">
        <f t="shared" si="85"/>
        <v>0</v>
      </c>
      <c r="CA61" s="44"/>
      <c r="CB61" s="44"/>
      <c r="CC61" s="44"/>
      <c r="CD61" s="45">
        <f t="shared" si="86"/>
        <v>0</v>
      </c>
      <c r="CE61" s="45"/>
      <c r="CF61" s="45">
        <f t="shared" si="87"/>
        <v>0</v>
      </c>
      <c r="CG61" s="45">
        <f t="shared" si="88"/>
        <v>180</v>
      </c>
      <c r="CH61" s="45">
        <f t="shared" si="89"/>
        <v>36</v>
      </c>
      <c r="CI61" s="44">
        <v>0</v>
      </c>
      <c r="CJ61" s="46">
        <f t="shared" si="90"/>
        <v>0</v>
      </c>
      <c r="CK61" s="47">
        <f t="shared" si="91"/>
        <v>216</v>
      </c>
      <c r="CL61" s="48"/>
      <c r="CM61" s="44">
        <f t="shared" si="92"/>
        <v>0</v>
      </c>
      <c r="CN61" s="44"/>
      <c r="CO61" s="44">
        <f t="shared" si="93"/>
        <v>0</v>
      </c>
      <c r="CP61" s="44"/>
      <c r="CQ61" s="44">
        <f t="shared" si="94"/>
        <v>0</v>
      </c>
      <c r="CR61" s="44">
        <f t="shared" si="95"/>
        <v>0</v>
      </c>
      <c r="CS61" s="44">
        <f t="shared" si="96"/>
        <v>216</v>
      </c>
    </row>
    <row r="62" s="21" customFormat="1" ht="23" customHeight="1" spans="1:97">
      <c r="A62" s="36">
        <v>58</v>
      </c>
      <c r="B62" s="37" t="s">
        <v>261</v>
      </c>
      <c r="C62" s="37" t="s">
        <v>322</v>
      </c>
      <c r="D62" s="37" t="s">
        <v>310</v>
      </c>
      <c r="E62" s="37" t="s">
        <v>311</v>
      </c>
      <c r="F62" s="37" t="s">
        <v>125</v>
      </c>
      <c r="G62" s="37" t="s">
        <v>323</v>
      </c>
      <c r="H62" s="37"/>
      <c r="I62" s="37"/>
      <c r="J62" s="37"/>
      <c r="K62" s="37" t="s">
        <v>313</v>
      </c>
      <c r="L62" s="37">
        <v>0.6</v>
      </c>
      <c r="M62" s="37"/>
      <c r="N62" s="37" t="s">
        <v>308</v>
      </c>
      <c r="O62" s="37" t="s">
        <v>129</v>
      </c>
      <c r="P62" s="38"/>
      <c r="Q62" s="38"/>
      <c r="R62" s="44">
        <f t="shared" si="62"/>
        <v>0.6</v>
      </c>
      <c r="S62" s="44">
        <f t="shared" si="63"/>
        <v>180</v>
      </c>
      <c r="T62" s="44">
        <f t="shared" si="64"/>
        <v>0</v>
      </c>
      <c r="U62" s="44">
        <f t="shared" si="65"/>
        <v>0</v>
      </c>
      <c r="V62" s="44">
        <f t="shared" si="66"/>
        <v>0</v>
      </c>
      <c r="W62" s="44"/>
      <c r="X62" s="45">
        <f t="shared" si="67"/>
        <v>180</v>
      </c>
      <c r="Y62" s="44"/>
      <c r="Z62" s="44"/>
      <c r="AA62" s="44"/>
      <c r="AB62" s="44"/>
      <c r="AC62" s="44"/>
      <c r="AD62" s="44"/>
      <c r="AE62" s="44">
        <v>6</v>
      </c>
      <c r="AF62" s="45">
        <f t="shared" si="68"/>
        <v>0</v>
      </c>
      <c r="AG62" s="44"/>
      <c r="AH62" s="44">
        <f t="shared" si="69"/>
        <v>65</v>
      </c>
      <c r="AI62" s="44"/>
      <c r="AJ62" s="45">
        <f t="shared" si="70"/>
        <v>0</v>
      </c>
      <c r="AK62" s="44"/>
      <c r="AL62" s="44">
        <f t="shared" si="71"/>
        <v>0</v>
      </c>
      <c r="AM62" s="44"/>
      <c r="AN62" s="44">
        <f t="shared" si="72"/>
        <v>0</v>
      </c>
      <c r="AO62" s="44"/>
      <c r="AP62" s="44"/>
      <c r="AQ62" s="44">
        <f t="shared" si="73"/>
        <v>0</v>
      </c>
      <c r="AR62" s="44"/>
      <c r="AS62" s="44"/>
      <c r="AT62" s="44"/>
      <c r="AU62" s="45">
        <f t="shared" si="74"/>
        <v>0</v>
      </c>
      <c r="AV62" s="44"/>
      <c r="AW62" s="44"/>
      <c r="AX62" s="45"/>
      <c r="AY62" s="44"/>
      <c r="AZ62" s="44">
        <f t="shared" si="75"/>
        <v>0</v>
      </c>
      <c r="BA62" s="44"/>
      <c r="BB62" s="44">
        <f t="shared" si="76"/>
        <v>0</v>
      </c>
      <c r="BC62" s="44"/>
      <c r="BD62" s="44"/>
      <c r="BE62" s="44"/>
      <c r="BF62" s="44"/>
      <c r="BG62" s="45">
        <f t="shared" si="77"/>
        <v>0</v>
      </c>
      <c r="BH62" s="44">
        <v>0</v>
      </c>
      <c r="BI62" s="44">
        <f t="shared" si="78"/>
        <v>0</v>
      </c>
      <c r="BJ62" s="44"/>
      <c r="BK62" s="44">
        <f t="shared" si="79"/>
        <v>0</v>
      </c>
      <c r="BL62" s="44"/>
      <c r="BM62" s="44"/>
      <c r="BN62" s="44"/>
      <c r="BO62" s="44"/>
      <c r="BP62" s="44"/>
      <c r="BQ62" s="45">
        <f t="shared" si="80"/>
        <v>0</v>
      </c>
      <c r="BR62" s="44"/>
      <c r="BS62" s="44">
        <f t="shared" si="81"/>
        <v>0</v>
      </c>
      <c r="BT62" s="44"/>
      <c r="BU62" s="44">
        <f t="shared" si="82"/>
        <v>0</v>
      </c>
      <c r="BV62" s="45">
        <f t="shared" si="83"/>
        <v>0</v>
      </c>
      <c r="BW62" s="44"/>
      <c r="BX62" s="45">
        <f t="shared" si="84"/>
        <v>0</v>
      </c>
      <c r="BY62" s="44"/>
      <c r="BZ62" s="45">
        <f t="shared" si="85"/>
        <v>0</v>
      </c>
      <c r="CA62" s="44"/>
      <c r="CB62" s="44"/>
      <c r="CC62" s="44"/>
      <c r="CD62" s="45">
        <f t="shared" si="86"/>
        <v>0</v>
      </c>
      <c r="CE62" s="45"/>
      <c r="CF62" s="45">
        <f t="shared" si="87"/>
        <v>0</v>
      </c>
      <c r="CG62" s="45">
        <f t="shared" si="88"/>
        <v>180</v>
      </c>
      <c r="CH62" s="45">
        <f t="shared" si="89"/>
        <v>36</v>
      </c>
      <c r="CI62" s="44">
        <v>0</v>
      </c>
      <c r="CJ62" s="46">
        <f t="shared" si="90"/>
        <v>0</v>
      </c>
      <c r="CK62" s="47">
        <f t="shared" si="91"/>
        <v>216</v>
      </c>
      <c r="CL62" s="48"/>
      <c r="CM62" s="44">
        <f t="shared" si="92"/>
        <v>0</v>
      </c>
      <c r="CN62" s="44"/>
      <c r="CO62" s="44">
        <f t="shared" si="93"/>
        <v>0</v>
      </c>
      <c r="CP62" s="44"/>
      <c r="CQ62" s="44">
        <f t="shared" si="94"/>
        <v>0</v>
      </c>
      <c r="CR62" s="44">
        <f t="shared" si="95"/>
        <v>0</v>
      </c>
      <c r="CS62" s="44">
        <f t="shared" si="96"/>
        <v>216</v>
      </c>
    </row>
    <row r="63" s="21" customFormat="1" ht="23" customHeight="1" spans="1:97">
      <c r="A63" s="36">
        <v>59</v>
      </c>
      <c r="B63" s="37" t="s">
        <v>261</v>
      </c>
      <c r="C63" s="37" t="s">
        <v>324</v>
      </c>
      <c r="D63" s="37" t="s">
        <v>310</v>
      </c>
      <c r="E63" s="37" t="s">
        <v>311</v>
      </c>
      <c r="F63" s="37" t="s">
        <v>125</v>
      </c>
      <c r="G63" s="37" t="s">
        <v>325</v>
      </c>
      <c r="H63" s="37"/>
      <c r="I63" s="37"/>
      <c r="J63" s="37"/>
      <c r="K63" s="37" t="s">
        <v>313</v>
      </c>
      <c r="L63" s="37">
        <v>0.6</v>
      </c>
      <c r="M63" s="37"/>
      <c r="N63" s="37" t="s">
        <v>308</v>
      </c>
      <c r="O63" s="37" t="s">
        <v>129</v>
      </c>
      <c r="P63" s="38"/>
      <c r="Q63" s="38"/>
      <c r="R63" s="44">
        <f t="shared" ref="R63:R94" si="97">L63</f>
        <v>0.6</v>
      </c>
      <c r="S63" s="44">
        <f t="shared" ref="S63:S94" si="98">_xlfn.IFS(R63=0,0,R63&lt;1,180,R63&lt;5,220,R63&lt;10,260,R63&lt;20,320,R63&lt;50,380,R63&lt;100,480,R63&gt;=100,480+6*(R63-100))</f>
        <v>180</v>
      </c>
      <c r="T63" s="44">
        <f t="shared" ref="T63:T94" si="99">M63</f>
        <v>0</v>
      </c>
      <c r="U63" s="44">
        <f t="shared" ref="U63:U94" si="100">_xlfn.IFS(T63=0,0,T63&lt;=20,200,T63&lt;=50,300,T63&gt;50,250+T63)</f>
        <v>0</v>
      </c>
      <c r="V63" s="44">
        <f t="shared" ref="V63:V94" si="101">_xlfn.IFS(F63="",0,F63="Ⅰ",0,F63="Ⅱ",S63*0.5,F63="Ⅲ",S63*0.7)</f>
        <v>0</v>
      </c>
      <c r="W63" s="44"/>
      <c r="X63" s="45">
        <f t="shared" ref="X63:X94" si="102">S63+U63+V63+W63</f>
        <v>180</v>
      </c>
      <c r="Y63" s="44"/>
      <c r="Z63" s="44"/>
      <c r="AA63" s="44"/>
      <c r="AB63" s="44"/>
      <c r="AC63" s="44"/>
      <c r="AD63" s="44"/>
      <c r="AE63" s="44">
        <v>6</v>
      </c>
      <c r="AF63" s="45">
        <f t="shared" ref="AF63:AF94" si="103">(AB63+AC63+AD63)*AE63</f>
        <v>0</v>
      </c>
      <c r="AG63" s="44"/>
      <c r="AH63" s="44">
        <f t="shared" ref="AH63:AH94" si="104">_xlfn.IFS(AG63&lt;=20,65,AG63&gt;20,(65*(1+0.2*ROUNDUP((AG63-20)/5,0))))</f>
        <v>65</v>
      </c>
      <c r="AI63" s="44"/>
      <c r="AJ63" s="45">
        <f t="shared" ref="AJ63:AJ94" si="105">AG63*AI63</f>
        <v>0</v>
      </c>
      <c r="AK63" s="44"/>
      <c r="AL63" s="44">
        <f t="shared" ref="AL63:AL94" si="106">AK63*50</f>
        <v>0</v>
      </c>
      <c r="AM63" s="44"/>
      <c r="AN63" s="44">
        <f t="shared" ref="AN63:AN94" si="107">AM63*30</f>
        <v>0</v>
      </c>
      <c r="AO63" s="44"/>
      <c r="AP63" s="44"/>
      <c r="AQ63" s="44">
        <f t="shared" ref="AQ63:AQ94" si="108">AP63*300</f>
        <v>0</v>
      </c>
      <c r="AR63" s="44"/>
      <c r="AS63" s="44"/>
      <c r="AT63" s="44"/>
      <c r="AU63" s="45">
        <f t="shared" ref="AU63:AU94" si="109">AL63+AN63+AO63+AQ63+AR63+AS63+AT63</f>
        <v>0</v>
      </c>
      <c r="AV63" s="44"/>
      <c r="AW63" s="44"/>
      <c r="AX63" s="45"/>
      <c r="AY63" s="44"/>
      <c r="AZ63" s="44">
        <f t="shared" ref="AZ63:AZ94" si="110">AY63*50</f>
        <v>0</v>
      </c>
      <c r="BA63" s="44"/>
      <c r="BB63" s="44">
        <f t="shared" ref="BB63:BB94" si="111">BA63*20</f>
        <v>0</v>
      </c>
      <c r="BC63" s="44"/>
      <c r="BD63" s="44"/>
      <c r="BE63" s="44"/>
      <c r="BF63" s="44"/>
      <c r="BG63" s="45">
        <f t="shared" ref="BG63:BG94" si="112">AZ63+BB63+BC63*50+BD63*55+BE63*60+BF63*60</f>
        <v>0</v>
      </c>
      <c r="BH63" s="44">
        <v>0</v>
      </c>
      <c r="BI63" s="44">
        <f t="shared" ref="BI63:BI94" si="113">BH63*40</f>
        <v>0</v>
      </c>
      <c r="BJ63" s="44"/>
      <c r="BK63" s="44">
        <f t="shared" ref="BK63:BK94" si="114">BJ63*90</f>
        <v>0</v>
      </c>
      <c r="BL63" s="44"/>
      <c r="BM63" s="44"/>
      <c r="BN63" s="44"/>
      <c r="BO63" s="44"/>
      <c r="BP63" s="44"/>
      <c r="BQ63" s="45">
        <f t="shared" ref="BQ63:BQ94" si="115">BI63+BK63+BL63+BM63+BN63+BO63+BP63</f>
        <v>0</v>
      </c>
      <c r="BR63" s="44"/>
      <c r="BS63" s="44">
        <f t="shared" ref="BS63:BS94" si="116">_xlfn.IFS(BR63&lt;=2,25*BR63,2&lt;BR63&lt;=8,200*BR63,BR63&gt;8,300*BR63)</f>
        <v>0</v>
      </c>
      <c r="BT63" s="44"/>
      <c r="BU63" s="44">
        <f t="shared" ref="BU63:BU94" si="117">BT63*50</f>
        <v>0</v>
      </c>
      <c r="BV63" s="45">
        <f t="shared" ref="BV63:BV94" si="118">BS63+BU63</f>
        <v>0</v>
      </c>
      <c r="BW63" s="44"/>
      <c r="BX63" s="45">
        <f t="shared" ref="BX63:BX94" si="119">BW63*50</f>
        <v>0</v>
      </c>
      <c r="BY63" s="44"/>
      <c r="BZ63" s="45">
        <f t="shared" ref="BZ63:BZ94" si="120">BY63*20</f>
        <v>0</v>
      </c>
      <c r="CA63" s="44"/>
      <c r="CB63" s="44"/>
      <c r="CC63" s="44"/>
      <c r="CD63" s="45">
        <f t="shared" ref="CD63:CD94" si="121">CA63*700+CB63*100+CC63*20</f>
        <v>0</v>
      </c>
      <c r="CE63" s="45"/>
      <c r="CF63" s="45">
        <f t="shared" ref="CF63:CF94" si="122">CE63*80</f>
        <v>0</v>
      </c>
      <c r="CG63" s="45">
        <f t="shared" ref="CG63:CG94" si="123">X63+Y63+Z63+AA63+AF63+AJ63+AU63+BG63+BQ63+BV63+BZ63+CD63+AX63+BX63+CF63</f>
        <v>180</v>
      </c>
      <c r="CH63" s="45">
        <f t="shared" ref="CH63:CH94" si="124">CG63*0.2</f>
        <v>36</v>
      </c>
      <c r="CI63" s="44">
        <v>0</v>
      </c>
      <c r="CJ63" s="46">
        <f t="shared" ref="CJ63:CJ94" si="125">_xlfn.IFS(CI63&lt;3,0,CI63&lt;7,CG63*20%,CI63&lt;11,CG63*30%,CI63&lt;31,CG63*(30%+5%*INT((CI63-7)/4)),CI63&gt;=31,CG63*60%)</f>
        <v>0</v>
      </c>
      <c r="CK63" s="47">
        <f t="shared" ref="CK63:CK94" si="126">ROUND(CG63+CH63+CJ63,0)</f>
        <v>216</v>
      </c>
      <c r="CL63" s="48"/>
      <c r="CM63" s="44">
        <f t="shared" ref="CM63:CM94" si="127">CL63*1500</f>
        <v>0</v>
      </c>
      <c r="CN63" s="44"/>
      <c r="CO63" s="44">
        <f t="shared" ref="CO63:CO94" si="128">CN63*300</f>
        <v>0</v>
      </c>
      <c r="CP63" s="44"/>
      <c r="CQ63" s="44">
        <f t="shared" ref="CQ63:CQ94" si="129">CP63*50</f>
        <v>0</v>
      </c>
      <c r="CR63" s="44">
        <f t="shared" ref="CR63:CR94" si="130">CM63+CO63+CQ63</f>
        <v>0</v>
      </c>
      <c r="CS63" s="44">
        <f t="shared" ref="CS63:CS94" si="131">CK63+CR63</f>
        <v>216</v>
      </c>
    </row>
    <row r="64" s="21" customFormat="1" ht="23" customHeight="1" spans="1:97">
      <c r="A64" s="36">
        <v>60</v>
      </c>
      <c r="B64" s="37" t="s">
        <v>261</v>
      </c>
      <c r="C64" s="37" t="s">
        <v>326</v>
      </c>
      <c r="D64" s="37" t="s">
        <v>310</v>
      </c>
      <c r="E64" s="37" t="s">
        <v>311</v>
      </c>
      <c r="F64" s="37" t="s">
        <v>125</v>
      </c>
      <c r="G64" s="37" t="s">
        <v>327</v>
      </c>
      <c r="H64" s="37"/>
      <c r="I64" s="37"/>
      <c r="J64" s="37"/>
      <c r="K64" s="37" t="s">
        <v>313</v>
      </c>
      <c r="L64" s="37">
        <v>0.6</v>
      </c>
      <c r="M64" s="37"/>
      <c r="N64" s="37" t="s">
        <v>308</v>
      </c>
      <c r="O64" s="37" t="s">
        <v>129</v>
      </c>
      <c r="P64" s="38"/>
      <c r="Q64" s="38"/>
      <c r="R64" s="44">
        <f t="shared" si="97"/>
        <v>0.6</v>
      </c>
      <c r="S64" s="44">
        <f t="shared" si="98"/>
        <v>180</v>
      </c>
      <c r="T64" s="44">
        <f t="shared" si="99"/>
        <v>0</v>
      </c>
      <c r="U64" s="44">
        <f t="shared" si="100"/>
        <v>0</v>
      </c>
      <c r="V64" s="44">
        <f t="shared" si="101"/>
        <v>0</v>
      </c>
      <c r="W64" s="44"/>
      <c r="X64" s="45">
        <f t="shared" si="102"/>
        <v>180</v>
      </c>
      <c r="Y64" s="44"/>
      <c r="Z64" s="44"/>
      <c r="AA64" s="44"/>
      <c r="AB64" s="44"/>
      <c r="AC64" s="44"/>
      <c r="AD64" s="44"/>
      <c r="AE64" s="44">
        <v>6</v>
      </c>
      <c r="AF64" s="45">
        <f t="shared" si="103"/>
        <v>0</v>
      </c>
      <c r="AG64" s="44"/>
      <c r="AH64" s="44">
        <f t="shared" si="104"/>
        <v>65</v>
      </c>
      <c r="AI64" s="44"/>
      <c r="AJ64" s="45">
        <f t="shared" si="105"/>
        <v>0</v>
      </c>
      <c r="AK64" s="44"/>
      <c r="AL64" s="44">
        <f t="shared" si="106"/>
        <v>0</v>
      </c>
      <c r="AM64" s="44"/>
      <c r="AN64" s="44">
        <f t="shared" si="107"/>
        <v>0</v>
      </c>
      <c r="AO64" s="44"/>
      <c r="AP64" s="44"/>
      <c r="AQ64" s="44">
        <f t="shared" si="108"/>
        <v>0</v>
      </c>
      <c r="AR64" s="44"/>
      <c r="AS64" s="44"/>
      <c r="AT64" s="44"/>
      <c r="AU64" s="45">
        <f t="shared" si="109"/>
        <v>0</v>
      </c>
      <c r="AV64" s="44"/>
      <c r="AW64" s="44"/>
      <c r="AX64" s="45"/>
      <c r="AY64" s="44"/>
      <c r="AZ64" s="44">
        <f t="shared" si="110"/>
        <v>0</v>
      </c>
      <c r="BA64" s="44"/>
      <c r="BB64" s="44">
        <f t="shared" si="111"/>
        <v>0</v>
      </c>
      <c r="BC64" s="44"/>
      <c r="BD64" s="44"/>
      <c r="BE64" s="44"/>
      <c r="BF64" s="44"/>
      <c r="BG64" s="45">
        <f t="shared" si="112"/>
        <v>0</v>
      </c>
      <c r="BH64" s="44">
        <v>0</v>
      </c>
      <c r="BI64" s="44">
        <f t="shared" si="113"/>
        <v>0</v>
      </c>
      <c r="BJ64" s="44"/>
      <c r="BK64" s="44">
        <f t="shared" si="114"/>
        <v>0</v>
      </c>
      <c r="BL64" s="44"/>
      <c r="BM64" s="44"/>
      <c r="BN64" s="44"/>
      <c r="BO64" s="44"/>
      <c r="BP64" s="44"/>
      <c r="BQ64" s="45">
        <f t="shared" si="115"/>
        <v>0</v>
      </c>
      <c r="BR64" s="44"/>
      <c r="BS64" s="44">
        <f t="shared" si="116"/>
        <v>0</v>
      </c>
      <c r="BT64" s="44"/>
      <c r="BU64" s="44">
        <f t="shared" si="117"/>
        <v>0</v>
      </c>
      <c r="BV64" s="45">
        <f t="shared" si="118"/>
        <v>0</v>
      </c>
      <c r="BW64" s="44"/>
      <c r="BX64" s="45">
        <f t="shared" si="119"/>
        <v>0</v>
      </c>
      <c r="BY64" s="44"/>
      <c r="BZ64" s="45">
        <f t="shared" si="120"/>
        <v>0</v>
      </c>
      <c r="CA64" s="44"/>
      <c r="CB64" s="44"/>
      <c r="CC64" s="44"/>
      <c r="CD64" s="45">
        <f t="shared" si="121"/>
        <v>0</v>
      </c>
      <c r="CE64" s="45"/>
      <c r="CF64" s="45">
        <f t="shared" si="122"/>
        <v>0</v>
      </c>
      <c r="CG64" s="45">
        <f t="shared" si="123"/>
        <v>180</v>
      </c>
      <c r="CH64" s="45">
        <f t="shared" si="124"/>
        <v>36</v>
      </c>
      <c r="CI64" s="44">
        <v>0</v>
      </c>
      <c r="CJ64" s="46">
        <f t="shared" si="125"/>
        <v>0</v>
      </c>
      <c r="CK64" s="47">
        <f t="shared" si="126"/>
        <v>216</v>
      </c>
      <c r="CL64" s="48"/>
      <c r="CM64" s="44">
        <f t="shared" si="127"/>
        <v>0</v>
      </c>
      <c r="CN64" s="44"/>
      <c r="CO64" s="44">
        <f t="shared" si="128"/>
        <v>0</v>
      </c>
      <c r="CP64" s="44"/>
      <c r="CQ64" s="44">
        <f t="shared" si="129"/>
        <v>0</v>
      </c>
      <c r="CR64" s="44">
        <f t="shared" si="130"/>
        <v>0</v>
      </c>
      <c r="CS64" s="44">
        <f t="shared" si="131"/>
        <v>216</v>
      </c>
    </row>
    <row r="65" s="21" customFormat="1" ht="23" customHeight="1" spans="1:97">
      <c r="A65" s="36">
        <v>61</v>
      </c>
      <c r="B65" s="37" t="s">
        <v>261</v>
      </c>
      <c r="C65" s="37" t="s">
        <v>328</v>
      </c>
      <c r="D65" s="37" t="s">
        <v>310</v>
      </c>
      <c r="E65" s="37" t="s">
        <v>311</v>
      </c>
      <c r="F65" s="37" t="s">
        <v>125</v>
      </c>
      <c r="G65" s="37" t="s">
        <v>329</v>
      </c>
      <c r="H65" s="37"/>
      <c r="I65" s="37"/>
      <c r="J65" s="37"/>
      <c r="K65" s="37" t="s">
        <v>313</v>
      </c>
      <c r="L65" s="37">
        <v>0.6</v>
      </c>
      <c r="M65" s="37"/>
      <c r="N65" s="37" t="s">
        <v>308</v>
      </c>
      <c r="O65" s="37" t="s">
        <v>129</v>
      </c>
      <c r="P65" s="38"/>
      <c r="Q65" s="38"/>
      <c r="R65" s="44">
        <f t="shared" si="97"/>
        <v>0.6</v>
      </c>
      <c r="S65" s="44">
        <f t="shared" si="98"/>
        <v>180</v>
      </c>
      <c r="T65" s="44">
        <f t="shared" si="99"/>
        <v>0</v>
      </c>
      <c r="U65" s="44">
        <f t="shared" si="100"/>
        <v>0</v>
      </c>
      <c r="V65" s="44">
        <f t="shared" si="101"/>
        <v>0</v>
      </c>
      <c r="W65" s="44"/>
      <c r="X65" s="45">
        <f t="shared" si="102"/>
        <v>180</v>
      </c>
      <c r="Y65" s="44"/>
      <c r="Z65" s="44"/>
      <c r="AA65" s="44"/>
      <c r="AB65" s="44"/>
      <c r="AC65" s="44"/>
      <c r="AD65" s="44"/>
      <c r="AE65" s="44">
        <v>6</v>
      </c>
      <c r="AF65" s="45">
        <f t="shared" si="103"/>
        <v>0</v>
      </c>
      <c r="AG65" s="44"/>
      <c r="AH65" s="44">
        <f t="shared" si="104"/>
        <v>65</v>
      </c>
      <c r="AI65" s="44"/>
      <c r="AJ65" s="45">
        <f t="shared" si="105"/>
        <v>0</v>
      </c>
      <c r="AK65" s="44"/>
      <c r="AL65" s="44">
        <f t="shared" si="106"/>
        <v>0</v>
      </c>
      <c r="AM65" s="44"/>
      <c r="AN65" s="44">
        <f t="shared" si="107"/>
        <v>0</v>
      </c>
      <c r="AO65" s="44"/>
      <c r="AP65" s="44"/>
      <c r="AQ65" s="44">
        <f t="shared" si="108"/>
        <v>0</v>
      </c>
      <c r="AR65" s="44"/>
      <c r="AS65" s="44"/>
      <c r="AT65" s="44"/>
      <c r="AU65" s="45">
        <f t="shared" si="109"/>
        <v>0</v>
      </c>
      <c r="AV65" s="44"/>
      <c r="AW65" s="44"/>
      <c r="AX65" s="45"/>
      <c r="AY65" s="44"/>
      <c r="AZ65" s="44">
        <f t="shared" si="110"/>
        <v>0</v>
      </c>
      <c r="BA65" s="44"/>
      <c r="BB65" s="44">
        <f t="shared" si="111"/>
        <v>0</v>
      </c>
      <c r="BC65" s="44"/>
      <c r="BD65" s="44"/>
      <c r="BE65" s="44"/>
      <c r="BF65" s="44"/>
      <c r="BG65" s="45">
        <f t="shared" si="112"/>
        <v>0</v>
      </c>
      <c r="BH65" s="44">
        <v>0</v>
      </c>
      <c r="BI65" s="44">
        <f t="shared" si="113"/>
        <v>0</v>
      </c>
      <c r="BJ65" s="44"/>
      <c r="BK65" s="44">
        <f t="shared" si="114"/>
        <v>0</v>
      </c>
      <c r="BL65" s="44"/>
      <c r="BM65" s="44"/>
      <c r="BN65" s="44"/>
      <c r="BO65" s="44"/>
      <c r="BP65" s="44"/>
      <c r="BQ65" s="45">
        <f t="shared" si="115"/>
        <v>0</v>
      </c>
      <c r="BR65" s="44"/>
      <c r="BS65" s="44">
        <f t="shared" si="116"/>
        <v>0</v>
      </c>
      <c r="BT65" s="44"/>
      <c r="BU65" s="44">
        <f t="shared" si="117"/>
        <v>0</v>
      </c>
      <c r="BV65" s="45">
        <f t="shared" si="118"/>
        <v>0</v>
      </c>
      <c r="BW65" s="44"/>
      <c r="BX65" s="45">
        <f t="shared" si="119"/>
        <v>0</v>
      </c>
      <c r="BY65" s="44"/>
      <c r="BZ65" s="45">
        <f t="shared" si="120"/>
        <v>0</v>
      </c>
      <c r="CA65" s="44"/>
      <c r="CB65" s="44"/>
      <c r="CC65" s="44"/>
      <c r="CD65" s="45">
        <f t="shared" si="121"/>
        <v>0</v>
      </c>
      <c r="CE65" s="45"/>
      <c r="CF65" s="45">
        <f t="shared" si="122"/>
        <v>0</v>
      </c>
      <c r="CG65" s="45">
        <f t="shared" si="123"/>
        <v>180</v>
      </c>
      <c r="CH65" s="45">
        <f t="shared" si="124"/>
        <v>36</v>
      </c>
      <c r="CI65" s="44">
        <v>0</v>
      </c>
      <c r="CJ65" s="46">
        <f t="shared" si="125"/>
        <v>0</v>
      </c>
      <c r="CK65" s="47">
        <f t="shared" si="126"/>
        <v>216</v>
      </c>
      <c r="CL65" s="48"/>
      <c r="CM65" s="44">
        <f t="shared" si="127"/>
        <v>0</v>
      </c>
      <c r="CN65" s="44"/>
      <c r="CO65" s="44">
        <f t="shared" si="128"/>
        <v>0</v>
      </c>
      <c r="CP65" s="44"/>
      <c r="CQ65" s="44">
        <f t="shared" si="129"/>
        <v>0</v>
      </c>
      <c r="CR65" s="44">
        <f t="shared" si="130"/>
        <v>0</v>
      </c>
      <c r="CS65" s="44">
        <f t="shared" si="131"/>
        <v>216</v>
      </c>
    </row>
    <row r="66" s="21" customFormat="1" ht="23" customHeight="1" spans="1:97">
      <c r="A66" s="36">
        <v>62</v>
      </c>
      <c r="B66" s="37" t="s">
        <v>261</v>
      </c>
      <c r="C66" s="37" t="s">
        <v>330</v>
      </c>
      <c r="D66" s="37" t="s">
        <v>310</v>
      </c>
      <c r="E66" s="37" t="s">
        <v>311</v>
      </c>
      <c r="F66" s="37" t="s">
        <v>125</v>
      </c>
      <c r="G66" s="37" t="s">
        <v>331</v>
      </c>
      <c r="H66" s="37"/>
      <c r="I66" s="37"/>
      <c r="J66" s="37"/>
      <c r="K66" s="37" t="s">
        <v>313</v>
      </c>
      <c r="L66" s="37">
        <v>0.6</v>
      </c>
      <c r="M66" s="37"/>
      <c r="N66" s="37" t="s">
        <v>308</v>
      </c>
      <c r="O66" s="37" t="s">
        <v>129</v>
      </c>
      <c r="P66" s="38"/>
      <c r="Q66" s="38"/>
      <c r="R66" s="44">
        <f t="shared" si="97"/>
        <v>0.6</v>
      </c>
      <c r="S66" s="44">
        <f t="shared" si="98"/>
        <v>180</v>
      </c>
      <c r="T66" s="44">
        <f t="shared" si="99"/>
        <v>0</v>
      </c>
      <c r="U66" s="44">
        <f t="shared" si="100"/>
        <v>0</v>
      </c>
      <c r="V66" s="44">
        <f t="shared" si="101"/>
        <v>0</v>
      </c>
      <c r="W66" s="44"/>
      <c r="X66" s="45">
        <f t="shared" si="102"/>
        <v>180</v>
      </c>
      <c r="Y66" s="44"/>
      <c r="Z66" s="44"/>
      <c r="AA66" s="44"/>
      <c r="AB66" s="44"/>
      <c r="AC66" s="44"/>
      <c r="AD66" s="44"/>
      <c r="AE66" s="44">
        <v>6</v>
      </c>
      <c r="AF66" s="45">
        <f t="shared" si="103"/>
        <v>0</v>
      </c>
      <c r="AG66" s="44"/>
      <c r="AH66" s="44">
        <f t="shared" si="104"/>
        <v>65</v>
      </c>
      <c r="AI66" s="44"/>
      <c r="AJ66" s="45">
        <f t="shared" si="105"/>
        <v>0</v>
      </c>
      <c r="AK66" s="44"/>
      <c r="AL66" s="44">
        <f t="shared" si="106"/>
        <v>0</v>
      </c>
      <c r="AM66" s="44"/>
      <c r="AN66" s="44">
        <f t="shared" si="107"/>
        <v>0</v>
      </c>
      <c r="AO66" s="44"/>
      <c r="AP66" s="44"/>
      <c r="AQ66" s="44">
        <f t="shared" si="108"/>
        <v>0</v>
      </c>
      <c r="AR66" s="44"/>
      <c r="AS66" s="44"/>
      <c r="AT66" s="44"/>
      <c r="AU66" s="45">
        <f t="shared" si="109"/>
        <v>0</v>
      </c>
      <c r="AV66" s="44"/>
      <c r="AW66" s="44"/>
      <c r="AX66" s="45"/>
      <c r="AY66" s="44"/>
      <c r="AZ66" s="44">
        <f t="shared" si="110"/>
        <v>0</v>
      </c>
      <c r="BA66" s="44"/>
      <c r="BB66" s="44">
        <f t="shared" si="111"/>
        <v>0</v>
      </c>
      <c r="BC66" s="44"/>
      <c r="BD66" s="44"/>
      <c r="BE66" s="44"/>
      <c r="BF66" s="44"/>
      <c r="BG66" s="45">
        <f t="shared" si="112"/>
        <v>0</v>
      </c>
      <c r="BH66" s="44">
        <v>0</v>
      </c>
      <c r="BI66" s="44">
        <f t="shared" si="113"/>
        <v>0</v>
      </c>
      <c r="BJ66" s="44"/>
      <c r="BK66" s="44">
        <f t="shared" si="114"/>
        <v>0</v>
      </c>
      <c r="BL66" s="44"/>
      <c r="BM66" s="44"/>
      <c r="BN66" s="44"/>
      <c r="BO66" s="44"/>
      <c r="BP66" s="44"/>
      <c r="BQ66" s="45">
        <f t="shared" si="115"/>
        <v>0</v>
      </c>
      <c r="BR66" s="44"/>
      <c r="BS66" s="44">
        <f t="shared" si="116"/>
        <v>0</v>
      </c>
      <c r="BT66" s="44"/>
      <c r="BU66" s="44">
        <f t="shared" si="117"/>
        <v>0</v>
      </c>
      <c r="BV66" s="45">
        <f t="shared" si="118"/>
        <v>0</v>
      </c>
      <c r="BW66" s="44"/>
      <c r="BX66" s="45">
        <f t="shared" si="119"/>
        <v>0</v>
      </c>
      <c r="BY66" s="44"/>
      <c r="BZ66" s="45">
        <f t="shared" si="120"/>
        <v>0</v>
      </c>
      <c r="CA66" s="44"/>
      <c r="CB66" s="44"/>
      <c r="CC66" s="44"/>
      <c r="CD66" s="45">
        <f t="shared" si="121"/>
        <v>0</v>
      </c>
      <c r="CE66" s="45"/>
      <c r="CF66" s="45">
        <f t="shared" si="122"/>
        <v>0</v>
      </c>
      <c r="CG66" s="45">
        <f t="shared" si="123"/>
        <v>180</v>
      </c>
      <c r="CH66" s="45">
        <f t="shared" si="124"/>
        <v>36</v>
      </c>
      <c r="CI66" s="44">
        <v>0</v>
      </c>
      <c r="CJ66" s="46">
        <f t="shared" si="125"/>
        <v>0</v>
      </c>
      <c r="CK66" s="47">
        <f t="shared" si="126"/>
        <v>216</v>
      </c>
      <c r="CL66" s="48"/>
      <c r="CM66" s="44">
        <f t="shared" si="127"/>
        <v>0</v>
      </c>
      <c r="CN66" s="44"/>
      <c r="CO66" s="44">
        <f t="shared" si="128"/>
        <v>0</v>
      </c>
      <c r="CP66" s="44"/>
      <c r="CQ66" s="44">
        <f t="shared" si="129"/>
        <v>0</v>
      </c>
      <c r="CR66" s="44">
        <f t="shared" si="130"/>
        <v>0</v>
      </c>
      <c r="CS66" s="44">
        <f t="shared" si="131"/>
        <v>216</v>
      </c>
    </row>
    <row r="67" s="21" customFormat="1" ht="23" customHeight="1" spans="1:97">
      <c r="A67" s="36">
        <v>63</v>
      </c>
      <c r="B67" s="37" t="s">
        <v>261</v>
      </c>
      <c r="C67" s="37" t="s">
        <v>332</v>
      </c>
      <c r="D67" s="37" t="s">
        <v>310</v>
      </c>
      <c r="E67" s="37" t="s">
        <v>311</v>
      </c>
      <c r="F67" s="37" t="s">
        <v>125</v>
      </c>
      <c r="G67" s="37" t="s">
        <v>333</v>
      </c>
      <c r="H67" s="37"/>
      <c r="I67" s="37"/>
      <c r="J67" s="37"/>
      <c r="K67" s="37" t="s">
        <v>313</v>
      </c>
      <c r="L67" s="37">
        <v>0.6</v>
      </c>
      <c r="M67" s="37"/>
      <c r="N67" s="37" t="s">
        <v>308</v>
      </c>
      <c r="O67" s="37" t="s">
        <v>129</v>
      </c>
      <c r="P67" s="38"/>
      <c r="Q67" s="38"/>
      <c r="R67" s="44">
        <f t="shared" si="97"/>
        <v>0.6</v>
      </c>
      <c r="S67" s="44">
        <f t="shared" si="98"/>
        <v>180</v>
      </c>
      <c r="T67" s="44">
        <f t="shared" si="99"/>
        <v>0</v>
      </c>
      <c r="U67" s="44">
        <f t="shared" si="100"/>
        <v>0</v>
      </c>
      <c r="V67" s="44">
        <f t="shared" si="101"/>
        <v>0</v>
      </c>
      <c r="W67" s="44"/>
      <c r="X67" s="45">
        <f t="shared" si="102"/>
        <v>180</v>
      </c>
      <c r="Y67" s="44"/>
      <c r="Z67" s="44"/>
      <c r="AA67" s="44"/>
      <c r="AB67" s="44"/>
      <c r="AC67" s="44"/>
      <c r="AD67" s="44"/>
      <c r="AE67" s="44">
        <v>6</v>
      </c>
      <c r="AF67" s="45">
        <f t="shared" si="103"/>
        <v>0</v>
      </c>
      <c r="AG67" s="44"/>
      <c r="AH67" s="44">
        <f t="shared" si="104"/>
        <v>65</v>
      </c>
      <c r="AI67" s="44"/>
      <c r="AJ67" s="45">
        <f t="shared" si="105"/>
        <v>0</v>
      </c>
      <c r="AK67" s="44"/>
      <c r="AL67" s="44">
        <f t="shared" si="106"/>
        <v>0</v>
      </c>
      <c r="AM67" s="44"/>
      <c r="AN67" s="44">
        <f t="shared" si="107"/>
        <v>0</v>
      </c>
      <c r="AO67" s="44"/>
      <c r="AP67" s="44"/>
      <c r="AQ67" s="44">
        <f t="shared" si="108"/>
        <v>0</v>
      </c>
      <c r="AR67" s="44"/>
      <c r="AS67" s="44"/>
      <c r="AT67" s="44"/>
      <c r="AU67" s="45">
        <f t="shared" si="109"/>
        <v>0</v>
      </c>
      <c r="AV67" s="44"/>
      <c r="AW67" s="44"/>
      <c r="AX67" s="45"/>
      <c r="AY67" s="44"/>
      <c r="AZ67" s="44">
        <f t="shared" si="110"/>
        <v>0</v>
      </c>
      <c r="BA67" s="44"/>
      <c r="BB67" s="44">
        <f t="shared" si="111"/>
        <v>0</v>
      </c>
      <c r="BC67" s="44"/>
      <c r="BD67" s="44"/>
      <c r="BE67" s="44"/>
      <c r="BF67" s="44"/>
      <c r="BG67" s="45">
        <f t="shared" si="112"/>
        <v>0</v>
      </c>
      <c r="BH67" s="44">
        <v>0</v>
      </c>
      <c r="BI67" s="44">
        <f t="shared" si="113"/>
        <v>0</v>
      </c>
      <c r="BJ67" s="44"/>
      <c r="BK67" s="44">
        <f t="shared" si="114"/>
        <v>0</v>
      </c>
      <c r="BL67" s="44"/>
      <c r="BM67" s="44"/>
      <c r="BN67" s="44"/>
      <c r="BO67" s="44"/>
      <c r="BP67" s="44"/>
      <c r="BQ67" s="45">
        <f t="shared" si="115"/>
        <v>0</v>
      </c>
      <c r="BR67" s="44"/>
      <c r="BS67" s="44">
        <f t="shared" si="116"/>
        <v>0</v>
      </c>
      <c r="BT67" s="44"/>
      <c r="BU67" s="44">
        <f t="shared" si="117"/>
        <v>0</v>
      </c>
      <c r="BV67" s="45">
        <f t="shared" si="118"/>
        <v>0</v>
      </c>
      <c r="BW67" s="44"/>
      <c r="BX67" s="45">
        <f t="shared" si="119"/>
        <v>0</v>
      </c>
      <c r="BY67" s="44"/>
      <c r="BZ67" s="45">
        <f t="shared" si="120"/>
        <v>0</v>
      </c>
      <c r="CA67" s="44"/>
      <c r="CB67" s="44"/>
      <c r="CC67" s="44"/>
      <c r="CD67" s="45">
        <f t="shared" si="121"/>
        <v>0</v>
      </c>
      <c r="CE67" s="45"/>
      <c r="CF67" s="45">
        <f t="shared" si="122"/>
        <v>0</v>
      </c>
      <c r="CG67" s="45">
        <f t="shared" si="123"/>
        <v>180</v>
      </c>
      <c r="CH67" s="45">
        <f t="shared" si="124"/>
        <v>36</v>
      </c>
      <c r="CI67" s="44">
        <v>0</v>
      </c>
      <c r="CJ67" s="46">
        <f t="shared" si="125"/>
        <v>0</v>
      </c>
      <c r="CK67" s="47">
        <f t="shared" si="126"/>
        <v>216</v>
      </c>
      <c r="CL67" s="48"/>
      <c r="CM67" s="44">
        <f t="shared" si="127"/>
        <v>0</v>
      </c>
      <c r="CN67" s="44"/>
      <c r="CO67" s="44">
        <f t="shared" si="128"/>
        <v>0</v>
      </c>
      <c r="CP67" s="44"/>
      <c r="CQ67" s="44">
        <f t="shared" si="129"/>
        <v>0</v>
      </c>
      <c r="CR67" s="44">
        <f t="shared" si="130"/>
        <v>0</v>
      </c>
      <c r="CS67" s="44">
        <f t="shared" si="131"/>
        <v>216</v>
      </c>
    </row>
    <row r="68" s="21" customFormat="1" ht="23" customHeight="1" spans="1:97">
      <c r="A68" s="36">
        <v>64</v>
      </c>
      <c r="B68" s="37" t="s">
        <v>261</v>
      </c>
      <c r="C68" s="37" t="s">
        <v>334</v>
      </c>
      <c r="D68" s="37" t="s">
        <v>310</v>
      </c>
      <c r="E68" s="37" t="s">
        <v>311</v>
      </c>
      <c r="F68" s="37" t="s">
        <v>125</v>
      </c>
      <c r="G68" s="37" t="s">
        <v>335</v>
      </c>
      <c r="H68" s="37"/>
      <c r="I68" s="37"/>
      <c r="J68" s="37"/>
      <c r="K68" s="37" t="s">
        <v>313</v>
      </c>
      <c r="L68" s="37">
        <v>0.6</v>
      </c>
      <c r="M68" s="37"/>
      <c r="N68" s="37" t="s">
        <v>308</v>
      </c>
      <c r="O68" s="37" t="s">
        <v>129</v>
      </c>
      <c r="P68" s="38"/>
      <c r="Q68" s="38"/>
      <c r="R68" s="44">
        <f t="shared" si="97"/>
        <v>0.6</v>
      </c>
      <c r="S68" s="44">
        <f t="shared" si="98"/>
        <v>180</v>
      </c>
      <c r="T68" s="44">
        <f t="shared" si="99"/>
        <v>0</v>
      </c>
      <c r="U68" s="44">
        <f t="shared" si="100"/>
        <v>0</v>
      </c>
      <c r="V68" s="44">
        <f t="shared" si="101"/>
        <v>0</v>
      </c>
      <c r="W68" s="44"/>
      <c r="X68" s="45">
        <f t="shared" si="102"/>
        <v>180</v>
      </c>
      <c r="Y68" s="44"/>
      <c r="Z68" s="44"/>
      <c r="AA68" s="44"/>
      <c r="AB68" s="44"/>
      <c r="AC68" s="44"/>
      <c r="AD68" s="44"/>
      <c r="AE68" s="44">
        <v>6</v>
      </c>
      <c r="AF68" s="45">
        <f t="shared" si="103"/>
        <v>0</v>
      </c>
      <c r="AG68" s="44"/>
      <c r="AH68" s="44">
        <f t="shared" si="104"/>
        <v>65</v>
      </c>
      <c r="AI68" s="44"/>
      <c r="AJ68" s="45">
        <f t="shared" si="105"/>
        <v>0</v>
      </c>
      <c r="AK68" s="44"/>
      <c r="AL68" s="44">
        <f t="shared" si="106"/>
        <v>0</v>
      </c>
      <c r="AM68" s="44"/>
      <c r="AN68" s="44">
        <f t="shared" si="107"/>
        <v>0</v>
      </c>
      <c r="AO68" s="44"/>
      <c r="AP68" s="44"/>
      <c r="AQ68" s="44">
        <f t="shared" si="108"/>
        <v>0</v>
      </c>
      <c r="AR68" s="44"/>
      <c r="AS68" s="44"/>
      <c r="AT68" s="44"/>
      <c r="AU68" s="45">
        <f t="shared" si="109"/>
        <v>0</v>
      </c>
      <c r="AV68" s="44"/>
      <c r="AW68" s="44"/>
      <c r="AX68" s="45"/>
      <c r="AY68" s="44"/>
      <c r="AZ68" s="44">
        <f t="shared" si="110"/>
        <v>0</v>
      </c>
      <c r="BA68" s="44"/>
      <c r="BB68" s="44">
        <f t="shared" si="111"/>
        <v>0</v>
      </c>
      <c r="BC68" s="44"/>
      <c r="BD68" s="44"/>
      <c r="BE68" s="44"/>
      <c r="BF68" s="44"/>
      <c r="BG68" s="45">
        <f t="shared" si="112"/>
        <v>0</v>
      </c>
      <c r="BH68" s="44">
        <v>0</v>
      </c>
      <c r="BI68" s="44">
        <f t="shared" si="113"/>
        <v>0</v>
      </c>
      <c r="BJ68" s="44"/>
      <c r="BK68" s="44">
        <f t="shared" si="114"/>
        <v>0</v>
      </c>
      <c r="BL68" s="44"/>
      <c r="BM68" s="44"/>
      <c r="BN68" s="44"/>
      <c r="BO68" s="44"/>
      <c r="BP68" s="44"/>
      <c r="BQ68" s="45">
        <f t="shared" si="115"/>
        <v>0</v>
      </c>
      <c r="BR68" s="44"/>
      <c r="BS68" s="44">
        <f t="shared" si="116"/>
        <v>0</v>
      </c>
      <c r="BT68" s="44"/>
      <c r="BU68" s="44">
        <f t="shared" si="117"/>
        <v>0</v>
      </c>
      <c r="BV68" s="45">
        <f t="shared" si="118"/>
        <v>0</v>
      </c>
      <c r="BW68" s="44"/>
      <c r="BX68" s="45">
        <f t="shared" si="119"/>
        <v>0</v>
      </c>
      <c r="BY68" s="44"/>
      <c r="BZ68" s="45">
        <f t="shared" si="120"/>
        <v>0</v>
      </c>
      <c r="CA68" s="44"/>
      <c r="CB68" s="44"/>
      <c r="CC68" s="44"/>
      <c r="CD68" s="45">
        <f t="shared" si="121"/>
        <v>0</v>
      </c>
      <c r="CE68" s="45"/>
      <c r="CF68" s="45">
        <f t="shared" si="122"/>
        <v>0</v>
      </c>
      <c r="CG68" s="45">
        <f t="shared" si="123"/>
        <v>180</v>
      </c>
      <c r="CH68" s="45">
        <f t="shared" si="124"/>
        <v>36</v>
      </c>
      <c r="CI68" s="44">
        <v>0</v>
      </c>
      <c r="CJ68" s="46">
        <f t="shared" si="125"/>
        <v>0</v>
      </c>
      <c r="CK68" s="47">
        <f t="shared" si="126"/>
        <v>216</v>
      </c>
      <c r="CL68" s="48"/>
      <c r="CM68" s="44">
        <f t="shared" si="127"/>
        <v>0</v>
      </c>
      <c r="CN68" s="44"/>
      <c r="CO68" s="44">
        <f t="shared" si="128"/>
        <v>0</v>
      </c>
      <c r="CP68" s="44"/>
      <c r="CQ68" s="44">
        <f t="shared" si="129"/>
        <v>0</v>
      </c>
      <c r="CR68" s="44">
        <f t="shared" si="130"/>
        <v>0</v>
      </c>
      <c r="CS68" s="44">
        <f t="shared" si="131"/>
        <v>216</v>
      </c>
    </row>
    <row r="69" s="21" customFormat="1" ht="23" customHeight="1" spans="1:97">
      <c r="A69" s="36">
        <v>65</v>
      </c>
      <c r="B69" s="37" t="s">
        <v>261</v>
      </c>
      <c r="C69" s="37" t="s">
        <v>336</v>
      </c>
      <c r="D69" s="37" t="s">
        <v>337</v>
      </c>
      <c r="E69" s="37" t="s">
        <v>338</v>
      </c>
      <c r="F69" s="37" t="s">
        <v>230</v>
      </c>
      <c r="G69" s="37" t="s">
        <v>339</v>
      </c>
      <c r="H69" s="37"/>
      <c r="I69" s="37"/>
      <c r="J69" s="37"/>
      <c r="K69" s="37" t="s">
        <v>340</v>
      </c>
      <c r="L69" s="37">
        <v>0.042</v>
      </c>
      <c r="M69" s="37"/>
      <c r="N69" s="37" t="s">
        <v>249</v>
      </c>
      <c r="O69" s="37" t="s">
        <v>129</v>
      </c>
      <c r="P69" s="38"/>
      <c r="Q69" s="38"/>
      <c r="R69" s="44">
        <f t="shared" si="97"/>
        <v>0.042</v>
      </c>
      <c r="S69" s="44">
        <f t="shared" si="98"/>
        <v>180</v>
      </c>
      <c r="T69" s="44">
        <f t="shared" si="99"/>
        <v>0</v>
      </c>
      <c r="U69" s="44">
        <f t="shared" si="100"/>
        <v>0</v>
      </c>
      <c r="V69" s="44">
        <f t="shared" si="101"/>
        <v>90</v>
      </c>
      <c r="W69" s="44"/>
      <c r="X69" s="45">
        <f t="shared" si="102"/>
        <v>270</v>
      </c>
      <c r="Y69" s="44"/>
      <c r="Z69" s="44"/>
      <c r="AA69" s="44"/>
      <c r="AB69" s="44"/>
      <c r="AC69" s="44"/>
      <c r="AD69" s="44"/>
      <c r="AE69" s="44">
        <v>6</v>
      </c>
      <c r="AF69" s="45">
        <f t="shared" si="103"/>
        <v>0</v>
      </c>
      <c r="AG69" s="44"/>
      <c r="AH69" s="44">
        <f t="shared" si="104"/>
        <v>65</v>
      </c>
      <c r="AI69" s="44"/>
      <c r="AJ69" s="45">
        <f t="shared" si="105"/>
        <v>0</v>
      </c>
      <c r="AK69" s="44"/>
      <c r="AL69" s="44">
        <f t="shared" si="106"/>
        <v>0</v>
      </c>
      <c r="AM69" s="44"/>
      <c r="AN69" s="44">
        <f t="shared" si="107"/>
        <v>0</v>
      </c>
      <c r="AO69" s="44"/>
      <c r="AP69" s="44"/>
      <c r="AQ69" s="44">
        <f t="shared" si="108"/>
        <v>0</v>
      </c>
      <c r="AR69" s="44"/>
      <c r="AS69" s="44"/>
      <c r="AT69" s="44"/>
      <c r="AU69" s="45">
        <f t="shared" si="109"/>
        <v>0</v>
      </c>
      <c r="AV69" s="44"/>
      <c r="AW69" s="44"/>
      <c r="AX69" s="45"/>
      <c r="AY69" s="44"/>
      <c r="AZ69" s="44">
        <f t="shared" si="110"/>
        <v>0</v>
      </c>
      <c r="BA69" s="44"/>
      <c r="BB69" s="44">
        <f t="shared" si="111"/>
        <v>0</v>
      </c>
      <c r="BC69" s="44"/>
      <c r="BD69" s="44"/>
      <c r="BE69" s="44"/>
      <c r="BF69" s="44"/>
      <c r="BG69" s="45">
        <f t="shared" si="112"/>
        <v>0</v>
      </c>
      <c r="BH69" s="44">
        <v>0</v>
      </c>
      <c r="BI69" s="44">
        <f t="shared" si="113"/>
        <v>0</v>
      </c>
      <c r="BJ69" s="44"/>
      <c r="BK69" s="44">
        <f t="shared" si="114"/>
        <v>0</v>
      </c>
      <c r="BL69" s="44"/>
      <c r="BM69" s="44"/>
      <c r="BN69" s="44"/>
      <c r="BO69" s="44"/>
      <c r="BP69" s="44"/>
      <c r="BQ69" s="45">
        <f t="shared" si="115"/>
        <v>0</v>
      </c>
      <c r="BR69" s="44"/>
      <c r="BS69" s="44">
        <f t="shared" si="116"/>
        <v>0</v>
      </c>
      <c r="BT69" s="44"/>
      <c r="BU69" s="44">
        <f t="shared" si="117"/>
        <v>0</v>
      </c>
      <c r="BV69" s="45">
        <f t="shared" si="118"/>
        <v>0</v>
      </c>
      <c r="BW69" s="44"/>
      <c r="BX69" s="45">
        <f t="shared" si="119"/>
        <v>0</v>
      </c>
      <c r="BY69" s="44"/>
      <c r="BZ69" s="45">
        <f t="shared" si="120"/>
        <v>0</v>
      </c>
      <c r="CA69" s="44"/>
      <c r="CB69" s="44"/>
      <c r="CC69" s="44"/>
      <c r="CD69" s="45">
        <f t="shared" si="121"/>
        <v>0</v>
      </c>
      <c r="CE69" s="45"/>
      <c r="CF69" s="45">
        <f t="shared" si="122"/>
        <v>0</v>
      </c>
      <c r="CG69" s="45">
        <f t="shared" si="123"/>
        <v>270</v>
      </c>
      <c r="CH69" s="45">
        <f t="shared" si="124"/>
        <v>54</v>
      </c>
      <c r="CI69" s="44">
        <v>0</v>
      </c>
      <c r="CJ69" s="46">
        <f t="shared" si="125"/>
        <v>0</v>
      </c>
      <c r="CK69" s="47">
        <f t="shared" si="126"/>
        <v>324</v>
      </c>
      <c r="CL69" s="48"/>
      <c r="CM69" s="44">
        <f t="shared" si="127"/>
        <v>0</v>
      </c>
      <c r="CN69" s="44"/>
      <c r="CO69" s="44">
        <f t="shared" si="128"/>
        <v>0</v>
      </c>
      <c r="CP69" s="44"/>
      <c r="CQ69" s="44">
        <f t="shared" si="129"/>
        <v>0</v>
      </c>
      <c r="CR69" s="44">
        <f t="shared" si="130"/>
        <v>0</v>
      </c>
      <c r="CS69" s="44">
        <f t="shared" si="131"/>
        <v>324</v>
      </c>
    </row>
    <row r="70" s="21" customFormat="1" ht="23" customHeight="1" spans="1:97">
      <c r="A70" s="36">
        <v>66</v>
      </c>
      <c r="B70" s="37" t="s">
        <v>261</v>
      </c>
      <c r="C70" s="37" t="s">
        <v>341</v>
      </c>
      <c r="D70" s="37" t="s">
        <v>337</v>
      </c>
      <c r="E70" s="37" t="s">
        <v>338</v>
      </c>
      <c r="F70" s="37" t="s">
        <v>230</v>
      </c>
      <c r="G70" s="37" t="s">
        <v>342</v>
      </c>
      <c r="H70" s="37"/>
      <c r="I70" s="37"/>
      <c r="J70" s="37"/>
      <c r="K70" s="37" t="s">
        <v>340</v>
      </c>
      <c r="L70" s="37">
        <v>0.042</v>
      </c>
      <c r="M70" s="37"/>
      <c r="N70" s="37" t="s">
        <v>249</v>
      </c>
      <c r="O70" s="37" t="s">
        <v>129</v>
      </c>
      <c r="P70" s="38"/>
      <c r="Q70" s="38"/>
      <c r="R70" s="44">
        <f t="shared" si="97"/>
        <v>0.042</v>
      </c>
      <c r="S70" s="44">
        <f t="shared" si="98"/>
        <v>180</v>
      </c>
      <c r="T70" s="44">
        <f t="shared" si="99"/>
        <v>0</v>
      </c>
      <c r="U70" s="44">
        <f t="shared" si="100"/>
        <v>0</v>
      </c>
      <c r="V70" s="44">
        <f t="shared" si="101"/>
        <v>90</v>
      </c>
      <c r="W70" s="44"/>
      <c r="X70" s="45">
        <f t="shared" si="102"/>
        <v>270</v>
      </c>
      <c r="Y70" s="44"/>
      <c r="Z70" s="44"/>
      <c r="AA70" s="44"/>
      <c r="AB70" s="44"/>
      <c r="AC70" s="44"/>
      <c r="AD70" s="44"/>
      <c r="AE70" s="44">
        <v>6</v>
      </c>
      <c r="AF70" s="45">
        <f t="shared" si="103"/>
        <v>0</v>
      </c>
      <c r="AG70" s="44"/>
      <c r="AH70" s="44">
        <f t="shared" si="104"/>
        <v>65</v>
      </c>
      <c r="AI70" s="44"/>
      <c r="AJ70" s="45">
        <f t="shared" si="105"/>
        <v>0</v>
      </c>
      <c r="AK70" s="44"/>
      <c r="AL70" s="44">
        <f t="shared" si="106"/>
        <v>0</v>
      </c>
      <c r="AM70" s="44"/>
      <c r="AN70" s="44">
        <f t="shared" si="107"/>
        <v>0</v>
      </c>
      <c r="AO70" s="44"/>
      <c r="AP70" s="44"/>
      <c r="AQ70" s="44">
        <f t="shared" si="108"/>
        <v>0</v>
      </c>
      <c r="AR70" s="44"/>
      <c r="AS70" s="44"/>
      <c r="AT70" s="44"/>
      <c r="AU70" s="45">
        <f t="shared" si="109"/>
        <v>0</v>
      </c>
      <c r="AV70" s="44"/>
      <c r="AW70" s="44"/>
      <c r="AX70" s="45"/>
      <c r="AY70" s="44"/>
      <c r="AZ70" s="44">
        <f t="shared" si="110"/>
        <v>0</v>
      </c>
      <c r="BA70" s="44"/>
      <c r="BB70" s="44">
        <f t="shared" si="111"/>
        <v>0</v>
      </c>
      <c r="BC70" s="44"/>
      <c r="BD70" s="44"/>
      <c r="BE70" s="44"/>
      <c r="BF70" s="44"/>
      <c r="BG70" s="45">
        <f t="shared" si="112"/>
        <v>0</v>
      </c>
      <c r="BH70" s="44">
        <v>0</v>
      </c>
      <c r="BI70" s="44">
        <f t="shared" si="113"/>
        <v>0</v>
      </c>
      <c r="BJ70" s="44"/>
      <c r="BK70" s="44">
        <f t="shared" si="114"/>
        <v>0</v>
      </c>
      <c r="BL70" s="44"/>
      <c r="BM70" s="44"/>
      <c r="BN70" s="44"/>
      <c r="BO70" s="44"/>
      <c r="BP70" s="44"/>
      <c r="BQ70" s="45">
        <f t="shared" si="115"/>
        <v>0</v>
      </c>
      <c r="BR70" s="44"/>
      <c r="BS70" s="44">
        <f t="shared" si="116"/>
        <v>0</v>
      </c>
      <c r="BT70" s="44"/>
      <c r="BU70" s="44">
        <f t="shared" si="117"/>
        <v>0</v>
      </c>
      <c r="BV70" s="45">
        <f t="shared" si="118"/>
        <v>0</v>
      </c>
      <c r="BW70" s="44"/>
      <c r="BX70" s="45">
        <f t="shared" si="119"/>
        <v>0</v>
      </c>
      <c r="BY70" s="44"/>
      <c r="BZ70" s="45">
        <f t="shared" si="120"/>
        <v>0</v>
      </c>
      <c r="CA70" s="44"/>
      <c r="CB70" s="44"/>
      <c r="CC70" s="44"/>
      <c r="CD70" s="45">
        <f t="shared" si="121"/>
        <v>0</v>
      </c>
      <c r="CE70" s="45"/>
      <c r="CF70" s="45">
        <f t="shared" si="122"/>
        <v>0</v>
      </c>
      <c r="CG70" s="45">
        <f t="shared" si="123"/>
        <v>270</v>
      </c>
      <c r="CH70" s="45">
        <f t="shared" si="124"/>
        <v>54</v>
      </c>
      <c r="CI70" s="44">
        <v>0</v>
      </c>
      <c r="CJ70" s="46">
        <f t="shared" si="125"/>
        <v>0</v>
      </c>
      <c r="CK70" s="47">
        <f t="shared" si="126"/>
        <v>324</v>
      </c>
      <c r="CL70" s="48"/>
      <c r="CM70" s="44">
        <f t="shared" si="127"/>
        <v>0</v>
      </c>
      <c r="CN70" s="44"/>
      <c r="CO70" s="44">
        <f t="shared" si="128"/>
        <v>0</v>
      </c>
      <c r="CP70" s="44"/>
      <c r="CQ70" s="44">
        <f t="shared" si="129"/>
        <v>0</v>
      </c>
      <c r="CR70" s="44">
        <f t="shared" si="130"/>
        <v>0</v>
      </c>
      <c r="CS70" s="44">
        <f t="shared" si="131"/>
        <v>324</v>
      </c>
    </row>
    <row r="71" s="21" customFormat="1" ht="23" customHeight="1" spans="1:97">
      <c r="A71" s="36">
        <v>67</v>
      </c>
      <c r="B71" s="37" t="s">
        <v>261</v>
      </c>
      <c r="C71" s="37" t="s">
        <v>343</v>
      </c>
      <c r="D71" s="37" t="s">
        <v>337</v>
      </c>
      <c r="E71" s="37" t="s">
        <v>344</v>
      </c>
      <c r="F71" s="37" t="s">
        <v>230</v>
      </c>
      <c r="G71" s="37" t="s">
        <v>345</v>
      </c>
      <c r="H71" s="37"/>
      <c r="I71" s="37"/>
      <c r="J71" s="37"/>
      <c r="K71" s="37" t="s">
        <v>340</v>
      </c>
      <c r="L71" s="37">
        <v>0.1</v>
      </c>
      <c r="M71" s="37"/>
      <c r="N71" s="37" t="s">
        <v>249</v>
      </c>
      <c r="O71" s="37" t="s">
        <v>129</v>
      </c>
      <c r="P71" s="38"/>
      <c r="Q71" s="38"/>
      <c r="R71" s="44">
        <f t="shared" si="97"/>
        <v>0.1</v>
      </c>
      <c r="S71" s="44">
        <f t="shared" si="98"/>
        <v>180</v>
      </c>
      <c r="T71" s="44">
        <f t="shared" si="99"/>
        <v>0</v>
      </c>
      <c r="U71" s="44">
        <f t="shared" si="100"/>
        <v>0</v>
      </c>
      <c r="V71" s="44">
        <f t="shared" si="101"/>
        <v>90</v>
      </c>
      <c r="W71" s="44"/>
      <c r="X71" s="45">
        <f t="shared" si="102"/>
        <v>270</v>
      </c>
      <c r="Y71" s="44"/>
      <c r="Z71" s="44"/>
      <c r="AA71" s="44"/>
      <c r="AB71" s="44"/>
      <c r="AC71" s="44"/>
      <c r="AD71" s="44"/>
      <c r="AE71" s="44">
        <v>6</v>
      </c>
      <c r="AF71" s="45">
        <f t="shared" si="103"/>
        <v>0</v>
      </c>
      <c r="AG71" s="44"/>
      <c r="AH71" s="44">
        <f t="shared" si="104"/>
        <v>65</v>
      </c>
      <c r="AI71" s="44"/>
      <c r="AJ71" s="45">
        <f t="shared" si="105"/>
        <v>0</v>
      </c>
      <c r="AK71" s="44"/>
      <c r="AL71" s="44">
        <f t="shared" si="106"/>
        <v>0</v>
      </c>
      <c r="AM71" s="44"/>
      <c r="AN71" s="44">
        <f t="shared" si="107"/>
        <v>0</v>
      </c>
      <c r="AO71" s="44"/>
      <c r="AP71" s="44"/>
      <c r="AQ71" s="44">
        <f t="shared" si="108"/>
        <v>0</v>
      </c>
      <c r="AR71" s="44"/>
      <c r="AS71" s="44"/>
      <c r="AT71" s="44"/>
      <c r="AU71" s="45">
        <f t="shared" si="109"/>
        <v>0</v>
      </c>
      <c r="AV71" s="44"/>
      <c r="AW71" s="44"/>
      <c r="AX71" s="45"/>
      <c r="AY71" s="44"/>
      <c r="AZ71" s="44">
        <f t="shared" si="110"/>
        <v>0</v>
      </c>
      <c r="BA71" s="44"/>
      <c r="BB71" s="44">
        <f t="shared" si="111"/>
        <v>0</v>
      </c>
      <c r="BC71" s="44"/>
      <c r="BD71" s="44"/>
      <c r="BE71" s="44"/>
      <c r="BF71" s="44"/>
      <c r="BG71" s="45">
        <f t="shared" si="112"/>
        <v>0</v>
      </c>
      <c r="BH71" s="44">
        <v>0</v>
      </c>
      <c r="BI71" s="44">
        <f t="shared" si="113"/>
        <v>0</v>
      </c>
      <c r="BJ71" s="44"/>
      <c r="BK71" s="44">
        <f t="shared" si="114"/>
        <v>0</v>
      </c>
      <c r="BL71" s="44"/>
      <c r="BM71" s="44"/>
      <c r="BN71" s="44"/>
      <c r="BO71" s="44"/>
      <c r="BP71" s="44"/>
      <c r="BQ71" s="45">
        <f t="shared" si="115"/>
        <v>0</v>
      </c>
      <c r="BR71" s="44"/>
      <c r="BS71" s="44">
        <f t="shared" si="116"/>
        <v>0</v>
      </c>
      <c r="BT71" s="44"/>
      <c r="BU71" s="44">
        <f t="shared" si="117"/>
        <v>0</v>
      </c>
      <c r="BV71" s="45">
        <f t="shared" si="118"/>
        <v>0</v>
      </c>
      <c r="BW71" s="44"/>
      <c r="BX71" s="45">
        <f t="shared" si="119"/>
        <v>0</v>
      </c>
      <c r="BY71" s="44"/>
      <c r="BZ71" s="45">
        <f t="shared" si="120"/>
        <v>0</v>
      </c>
      <c r="CA71" s="44"/>
      <c r="CB71" s="44"/>
      <c r="CC71" s="44"/>
      <c r="CD71" s="45">
        <f t="shared" si="121"/>
        <v>0</v>
      </c>
      <c r="CE71" s="45"/>
      <c r="CF71" s="45">
        <f t="shared" si="122"/>
        <v>0</v>
      </c>
      <c r="CG71" s="45">
        <f t="shared" si="123"/>
        <v>270</v>
      </c>
      <c r="CH71" s="45">
        <f t="shared" si="124"/>
        <v>54</v>
      </c>
      <c r="CI71" s="44">
        <v>0</v>
      </c>
      <c r="CJ71" s="46">
        <f t="shared" si="125"/>
        <v>0</v>
      </c>
      <c r="CK71" s="47">
        <f t="shared" si="126"/>
        <v>324</v>
      </c>
      <c r="CL71" s="48"/>
      <c r="CM71" s="44">
        <f t="shared" si="127"/>
        <v>0</v>
      </c>
      <c r="CN71" s="44"/>
      <c r="CO71" s="44">
        <f t="shared" si="128"/>
        <v>0</v>
      </c>
      <c r="CP71" s="44"/>
      <c r="CQ71" s="44">
        <f t="shared" si="129"/>
        <v>0</v>
      </c>
      <c r="CR71" s="44">
        <f t="shared" si="130"/>
        <v>0</v>
      </c>
      <c r="CS71" s="44">
        <f t="shared" si="131"/>
        <v>324</v>
      </c>
    </row>
    <row r="72" s="21" customFormat="1" ht="23" customHeight="1" spans="1:97">
      <c r="A72" s="36">
        <v>68</v>
      </c>
      <c r="B72" s="37" t="s">
        <v>261</v>
      </c>
      <c r="C72" s="37" t="s">
        <v>346</v>
      </c>
      <c r="D72" s="37" t="s">
        <v>337</v>
      </c>
      <c r="E72" s="37" t="s">
        <v>338</v>
      </c>
      <c r="F72" s="37" t="s">
        <v>230</v>
      </c>
      <c r="G72" s="37" t="s">
        <v>347</v>
      </c>
      <c r="H72" s="37"/>
      <c r="I72" s="37"/>
      <c r="J72" s="37"/>
      <c r="K72" s="37" t="s">
        <v>340</v>
      </c>
      <c r="L72" s="37">
        <v>0.042</v>
      </c>
      <c r="M72" s="37"/>
      <c r="N72" s="37" t="s">
        <v>249</v>
      </c>
      <c r="O72" s="37" t="s">
        <v>129</v>
      </c>
      <c r="P72" s="38"/>
      <c r="Q72" s="38"/>
      <c r="R72" s="44">
        <f t="shared" si="97"/>
        <v>0.042</v>
      </c>
      <c r="S72" s="44">
        <f t="shared" si="98"/>
        <v>180</v>
      </c>
      <c r="T72" s="44">
        <f t="shared" si="99"/>
        <v>0</v>
      </c>
      <c r="U72" s="44">
        <f t="shared" si="100"/>
        <v>0</v>
      </c>
      <c r="V72" s="44">
        <f t="shared" si="101"/>
        <v>90</v>
      </c>
      <c r="W72" s="44"/>
      <c r="X72" s="45">
        <f t="shared" si="102"/>
        <v>270</v>
      </c>
      <c r="Y72" s="44"/>
      <c r="Z72" s="44"/>
      <c r="AA72" s="44"/>
      <c r="AB72" s="44"/>
      <c r="AC72" s="44"/>
      <c r="AD72" s="44"/>
      <c r="AE72" s="44">
        <v>6</v>
      </c>
      <c r="AF72" s="45">
        <f t="shared" si="103"/>
        <v>0</v>
      </c>
      <c r="AG72" s="44"/>
      <c r="AH72" s="44">
        <f t="shared" si="104"/>
        <v>65</v>
      </c>
      <c r="AI72" s="44"/>
      <c r="AJ72" s="45">
        <f t="shared" si="105"/>
        <v>0</v>
      </c>
      <c r="AK72" s="44"/>
      <c r="AL72" s="44">
        <f t="shared" si="106"/>
        <v>0</v>
      </c>
      <c r="AM72" s="44"/>
      <c r="AN72" s="44">
        <f t="shared" si="107"/>
        <v>0</v>
      </c>
      <c r="AO72" s="44"/>
      <c r="AP72" s="44"/>
      <c r="AQ72" s="44">
        <f t="shared" si="108"/>
        <v>0</v>
      </c>
      <c r="AR72" s="44"/>
      <c r="AS72" s="44"/>
      <c r="AT72" s="44"/>
      <c r="AU72" s="45">
        <f t="shared" si="109"/>
        <v>0</v>
      </c>
      <c r="AV72" s="44"/>
      <c r="AW72" s="44"/>
      <c r="AX72" s="45"/>
      <c r="AY72" s="44"/>
      <c r="AZ72" s="44">
        <f t="shared" si="110"/>
        <v>0</v>
      </c>
      <c r="BA72" s="44"/>
      <c r="BB72" s="44">
        <f t="shared" si="111"/>
        <v>0</v>
      </c>
      <c r="BC72" s="44"/>
      <c r="BD72" s="44"/>
      <c r="BE72" s="44"/>
      <c r="BF72" s="44"/>
      <c r="BG72" s="45">
        <f t="shared" si="112"/>
        <v>0</v>
      </c>
      <c r="BH72" s="44">
        <v>0</v>
      </c>
      <c r="BI72" s="44">
        <f t="shared" si="113"/>
        <v>0</v>
      </c>
      <c r="BJ72" s="44"/>
      <c r="BK72" s="44">
        <f t="shared" si="114"/>
        <v>0</v>
      </c>
      <c r="BL72" s="44"/>
      <c r="BM72" s="44"/>
      <c r="BN72" s="44"/>
      <c r="BO72" s="44"/>
      <c r="BP72" s="44"/>
      <c r="BQ72" s="45">
        <f t="shared" si="115"/>
        <v>0</v>
      </c>
      <c r="BR72" s="44"/>
      <c r="BS72" s="44">
        <f t="shared" si="116"/>
        <v>0</v>
      </c>
      <c r="BT72" s="44"/>
      <c r="BU72" s="44">
        <f t="shared" si="117"/>
        <v>0</v>
      </c>
      <c r="BV72" s="45">
        <f t="shared" si="118"/>
        <v>0</v>
      </c>
      <c r="BW72" s="44"/>
      <c r="BX72" s="45">
        <f t="shared" si="119"/>
        <v>0</v>
      </c>
      <c r="BY72" s="44"/>
      <c r="BZ72" s="45">
        <f t="shared" si="120"/>
        <v>0</v>
      </c>
      <c r="CA72" s="44"/>
      <c r="CB72" s="44"/>
      <c r="CC72" s="44"/>
      <c r="CD72" s="45">
        <f t="shared" si="121"/>
        <v>0</v>
      </c>
      <c r="CE72" s="45"/>
      <c r="CF72" s="45">
        <f t="shared" si="122"/>
        <v>0</v>
      </c>
      <c r="CG72" s="45">
        <f t="shared" si="123"/>
        <v>270</v>
      </c>
      <c r="CH72" s="45">
        <f t="shared" si="124"/>
        <v>54</v>
      </c>
      <c r="CI72" s="44">
        <v>0</v>
      </c>
      <c r="CJ72" s="46">
        <f t="shared" si="125"/>
        <v>0</v>
      </c>
      <c r="CK72" s="47">
        <f t="shared" si="126"/>
        <v>324</v>
      </c>
      <c r="CL72" s="48"/>
      <c r="CM72" s="44">
        <f t="shared" si="127"/>
        <v>0</v>
      </c>
      <c r="CN72" s="44"/>
      <c r="CO72" s="44">
        <f t="shared" si="128"/>
        <v>0</v>
      </c>
      <c r="CP72" s="44"/>
      <c r="CQ72" s="44">
        <f t="shared" si="129"/>
        <v>0</v>
      </c>
      <c r="CR72" s="44">
        <f t="shared" si="130"/>
        <v>0</v>
      </c>
      <c r="CS72" s="44">
        <f t="shared" si="131"/>
        <v>324</v>
      </c>
    </row>
    <row r="73" s="21" customFormat="1" ht="23" customHeight="1" spans="1:97">
      <c r="A73" s="36">
        <v>69</v>
      </c>
      <c r="B73" s="37" t="s">
        <v>261</v>
      </c>
      <c r="C73" s="37" t="s">
        <v>348</v>
      </c>
      <c r="D73" s="37" t="s">
        <v>349</v>
      </c>
      <c r="E73" s="37" t="s">
        <v>350</v>
      </c>
      <c r="F73" s="37" t="s">
        <v>125</v>
      </c>
      <c r="G73" s="37" t="s">
        <v>351</v>
      </c>
      <c r="H73" s="37"/>
      <c r="I73" s="37"/>
      <c r="J73" s="37"/>
      <c r="K73" s="37" t="s">
        <v>352</v>
      </c>
      <c r="L73" s="37">
        <v>0.21</v>
      </c>
      <c r="M73" s="37"/>
      <c r="N73" s="37" t="s">
        <v>249</v>
      </c>
      <c r="O73" s="37" t="s">
        <v>129</v>
      </c>
      <c r="P73" s="38"/>
      <c r="Q73" s="38"/>
      <c r="R73" s="44">
        <f t="shared" si="97"/>
        <v>0.21</v>
      </c>
      <c r="S73" s="44">
        <f t="shared" si="98"/>
        <v>180</v>
      </c>
      <c r="T73" s="44">
        <f t="shared" si="99"/>
        <v>0</v>
      </c>
      <c r="U73" s="44">
        <f t="shared" si="100"/>
        <v>0</v>
      </c>
      <c r="V73" s="44">
        <f t="shared" si="101"/>
        <v>0</v>
      </c>
      <c r="W73" s="44"/>
      <c r="X73" s="45">
        <f t="shared" si="102"/>
        <v>180</v>
      </c>
      <c r="Y73" s="44"/>
      <c r="Z73" s="44"/>
      <c r="AA73" s="44"/>
      <c r="AB73" s="44"/>
      <c r="AC73" s="44"/>
      <c r="AD73" s="44"/>
      <c r="AE73" s="44">
        <v>6</v>
      </c>
      <c r="AF73" s="45">
        <f t="shared" si="103"/>
        <v>0</v>
      </c>
      <c r="AG73" s="44"/>
      <c r="AH73" s="44">
        <f t="shared" si="104"/>
        <v>65</v>
      </c>
      <c r="AI73" s="44"/>
      <c r="AJ73" s="45">
        <f t="shared" si="105"/>
        <v>0</v>
      </c>
      <c r="AK73" s="44"/>
      <c r="AL73" s="44">
        <f t="shared" si="106"/>
        <v>0</v>
      </c>
      <c r="AM73" s="44"/>
      <c r="AN73" s="44">
        <f t="shared" si="107"/>
        <v>0</v>
      </c>
      <c r="AO73" s="44"/>
      <c r="AP73" s="44"/>
      <c r="AQ73" s="44">
        <f t="shared" si="108"/>
        <v>0</v>
      </c>
      <c r="AR73" s="44"/>
      <c r="AS73" s="44"/>
      <c r="AT73" s="44"/>
      <c r="AU73" s="45">
        <f t="shared" si="109"/>
        <v>0</v>
      </c>
      <c r="AV73" s="44"/>
      <c r="AW73" s="44"/>
      <c r="AX73" s="45"/>
      <c r="AY73" s="44"/>
      <c r="AZ73" s="44">
        <f t="shared" si="110"/>
        <v>0</v>
      </c>
      <c r="BA73" s="44"/>
      <c r="BB73" s="44">
        <f t="shared" si="111"/>
        <v>0</v>
      </c>
      <c r="BC73" s="44"/>
      <c r="BD73" s="44"/>
      <c r="BE73" s="44"/>
      <c r="BF73" s="44"/>
      <c r="BG73" s="45">
        <f t="shared" si="112"/>
        <v>0</v>
      </c>
      <c r="BH73" s="44">
        <v>0</v>
      </c>
      <c r="BI73" s="44">
        <f t="shared" si="113"/>
        <v>0</v>
      </c>
      <c r="BJ73" s="44"/>
      <c r="BK73" s="44">
        <f t="shared" si="114"/>
        <v>0</v>
      </c>
      <c r="BL73" s="44"/>
      <c r="BM73" s="44"/>
      <c r="BN73" s="44"/>
      <c r="BO73" s="44"/>
      <c r="BP73" s="44"/>
      <c r="BQ73" s="45">
        <f t="shared" si="115"/>
        <v>0</v>
      </c>
      <c r="BR73" s="44"/>
      <c r="BS73" s="44">
        <f t="shared" si="116"/>
        <v>0</v>
      </c>
      <c r="BT73" s="44"/>
      <c r="BU73" s="44">
        <f t="shared" si="117"/>
        <v>0</v>
      </c>
      <c r="BV73" s="45">
        <f t="shared" si="118"/>
        <v>0</v>
      </c>
      <c r="BW73" s="44"/>
      <c r="BX73" s="45">
        <f t="shared" si="119"/>
        <v>0</v>
      </c>
      <c r="BY73" s="44"/>
      <c r="BZ73" s="45">
        <f t="shared" si="120"/>
        <v>0</v>
      </c>
      <c r="CA73" s="44"/>
      <c r="CB73" s="44"/>
      <c r="CC73" s="44"/>
      <c r="CD73" s="45">
        <f t="shared" si="121"/>
        <v>0</v>
      </c>
      <c r="CE73" s="45"/>
      <c r="CF73" s="45">
        <f t="shared" si="122"/>
        <v>0</v>
      </c>
      <c r="CG73" s="45">
        <f t="shared" si="123"/>
        <v>180</v>
      </c>
      <c r="CH73" s="45">
        <f t="shared" si="124"/>
        <v>36</v>
      </c>
      <c r="CI73" s="44">
        <v>0</v>
      </c>
      <c r="CJ73" s="46">
        <f t="shared" si="125"/>
        <v>0</v>
      </c>
      <c r="CK73" s="47">
        <f t="shared" si="126"/>
        <v>216</v>
      </c>
      <c r="CL73" s="48"/>
      <c r="CM73" s="44">
        <f t="shared" si="127"/>
        <v>0</v>
      </c>
      <c r="CN73" s="44"/>
      <c r="CO73" s="44">
        <f t="shared" si="128"/>
        <v>0</v>
      </c>
      <c r="CP73" s="44"/>
      <c r="CQ73" s="44">
        <f t="shared" si="129"/>
        <v>0</v>
      </c>
      <c r="CR73" s="44">
        <f t="shared" si="130"/>
        <v>0</v>
      </c>
      <c r="CS73" s="44">
        <f t="shared" si="131"/>
        <v>216</v>
      </c>
    </row>
    <row r="74" s="21" customFormat="1" ht="23" customHeight="1" spans="1:97">
      <c r="A74" s="36">
        <v>70</v>
      </c>
      <c r="B74" s="37" t="s">
        <v>261</v>
      </c>
      <c r="C74" s="37" t="s">
        <v>353</v>
      </c>
      <c r="D74" s="37" t="s">
        <v>349</v>
      </c>
      <c r="E74" s="37" t="s">
        <v>350</v>
      </c>
      <c r="F74" s="37" t="s">
        <v>125</v>
      </c>
      <c r="G74" s="37" t="s">
        <v>354</v>
      </c>
      <c r="H74" s="37"/>
      <c r="I74" s="37"/>
      <c r="J74" s="37"/>
      <c r="K74" s="37" t="s">
        <v>352</v>
      </c>
      <c r="L74" s="37">
        <v>0.21</v>
      </c>
      <c r="M74" s="37"/>
      <c r="N74" s="37" t="s">
        <v>249</v>
      </c>
      <c r="O74" s="37" t="s">
        <v>129</v>
      </c>
      <c r="P74" s="38"/>
      <c r="Q74" s="38"/>
      <c r="R74" s="44">
        <f t="shared" si="97"/>
        <v>0.21</v>
      </c>
      <c r="S74" s="44">
        <f t="shared" si="98"/>
        <v>180</v>
      </c>
      <c r="T74" s="44">
        <f t="shared" si="99"/>
        <v>0</v>
      </c>
      <c r="U74" s="44">
        <f t="shared" si="100"/>
        <v>0</v>
      </c>
      <c r="V74" s="44">
        <f t="shared" si="101"/>
        <v>0</v>
      </c>
      <c r="W74" s="44"/>
      <c r="X74" s="45">
        <f t="shared" si="102"/>
        <v>180</v>
      </c>
      <c r="Y74" s="44"/>
      <c r="Z74" s="44"/>
      <c r="AA74" s="44"/>
      <c r="AB74" s="44"/>
      <c r="AC74" s="44"/>
      <c r="AD74" s="44"/>
      <c r="AE74" s="44">
        <v>6</v>
      </c>
      <c r="AF74" s="45">
        <f t="shared" si="103"/>
        <v>0</v>
      </c>
      <c r="AG74" s="44"/>
      <c r="AH74" s="44">
        <f t="shared" si="104"/>
        <v>65</v>
      </c>
      <c r="AI74" s="44"/>
      <c r="AJ74" s="45">
        <f t="shared" si="105"/>
        <v>0</v>
      </c>
      <c r="AK74" s="44"/>
      <c r="AL74" s="44">
        <f t="shared" si="106"/>
        <v>0</v>
      </c>
      <c r="AM74" s="44"/>
      <c r="AN74" s="44">
        <f t="shared" si="107"/>
        <v>0</v>
      </c>
      <c r="AO74" s="44"/>
      <c r="AP74" s="44"/>
      <c r="AQ74" s="44">
        <f t="shared" si="108"/>
        <v>0</v>
      </c>
      <c r="AR74" s="44"/>
      <c r="AS74" s="44"/>
      <c r="AT74" s="44"/>
      <c r="AU74" s="45">
        <f t="shared" si="109"/>
        <v>0</v>
      </c>
      <c r="AV74" s="44"/>
      <c r="AW74" s="44"/>
      <c r="AX74" s="45"/>
      <c r="AY74" s="44"/>
      <c r="AZ74" s="44">
        <f t="shared" si="110"/>
        <v>0</v>
      </c>
      <c r="BA74" s="44"/>
      <c r="BB74" s="44">
        <f t="shared" si="111"/>
        <v>0</v>
      </c>
      <c r="BC74" s="44"/>
      <c r="BD74" s="44"/>
      <c r="BE74" s="44"/>
      <c r="BF74" s="44"/>
      <c r="BG74" s="45">
        <f t="shared" si="112"/>
        <v>0</v>
      </c>
      <c r="BH74" s="44">
        <v>0</v>
      </c>
      <c r="BI74" s="44">
        <f t="shared" si="113"/>
        <v>0</v>
      </c>
      <c r="BJ74" s="44"/>
      <c r="BK74" s="44">
        <f t="shared" si="114"/>
        <v>0</v>
      </c>
      <c r="BL74" s="44"/>
      <c r="BM74" s="44"/>
      <c r="BN74" s="44"/>
      <c r="BO74" s="44"/>
      <c r="BP74" s="44"/>
      <c r="BQ74" s="45">
        <f t="shared" si="115"/>
        <v>0</v>
      </c>
      <c r="BR74" s="44"/>
      <c r="BS74" s="44">
        <f t="shared" si="116"/>
        <v>0</v>
      </c>
      <c r="BT74" s="44"/>
      <c r="BU74" s="44">
        <f t="shared" si="117"/>
        <v>0</v>
      </c>
      <c r="BV74" s="45">
        <f t="shared" si="118"/>
        <v>0</v>
      </c>
      <c r="BW74" s="44"/>
      <c r="BX74" s="45">
        <f t="shared" si="119"/>
        <v>0</v>
      </c>
      <c r="BY74" s="44"/>
      <c r="BZ74" s="45">
        <f t="shared" si="120"/>
        <v>0</v>
      </c>
      <c r="CA74" s="44"/>
      <c r="CB74" s="44"/>
      <c r="CC74" s="44"/>
      <c r="CD74" s="45">
        <f t="shared" si="121"/>
        <v>0</v>
      </c>
      <c r="CE74" s="45"/>
      <c r="CF74" s="45">
        <f t="shared" si="122"/>
        <v>0</v>
      </c>
      <c r="CG74" s="45">
        <f t="shared" si="123"/>
        <v>180</v>
      </c>
      <c r="CH74" s="45">
        <f t="shared" si="124"/>
        <v>36</v>
      </c>
      <c r="CI74" s="44">
        <v>0</v>
      </c>
      <c r="CJ74" s="46">
        <f t="shared" si="125"/>
        <v>0</v>
      </c>
      <c r="CK74" s="47">
        <f t="shared" si="126"/>
        <v>216</v>
      </c>
      <c r="CL74" s="48"/>
      <c r="CM74" s="44">
        <f t="shared" si="127"/>
        <v>0</v>
      </c>
      <c r="CN74" s="44"/>
      <c r="CO74" s="44">
        <f t="shared" si="128"/>
        <v>0</v>
      </c>
      <c r="CP74" s="44"/>
      <c r="CQ74" s="44">
        <f t="shared" si="129"/>
        <v>0</v>
      </c>
      <c r="CR74" s="44">
        <f t="shared" si="130"/>
        <v>0</v>
      </c>
      <c r="CS74" s="44">
        <f t="shared" si="131"/>
        <v>216</v>
      </c>
    </row>
    <row r="75" s="21" customFormat="1" ht="23" customHeight="1" spans="1:97">
      <c r="A75" s="36">
        <v>71</v>
      </c>
      <c r="B75" s="37" t="s">
        <v>261</v>
      </c>
      <c r="C75" s="37" t="s">
        <v>355</v>
      </c>
      <c r="D75" s="37" t="s">
        <v>349</v>
      </c>
      <c r="E75" s="37" t="s">
        <v>350</v>
      </c>
      <c r="F75" s="37" t="s">
        <v>125</v>
      </c>
      <c r="G75" s="37" t="s">
        <v>356</v>
      </c>
      <c r="H75" s="37"/>
      <c r="I75" s="37"/>
      <c r="J75" s="37"/>
      <c r="K75" s="37" t="s">
        <v>352</v>
      </c>
      <c r="L75" s="37">
        <v>0.21</v>
      </c>
      <c r="M75" s="37"/>
      <c r="N75" s="37" t="s">
        <v>249</v>
      </c>
      <c r="O75" s="37" t="s">
        <v>129</v>
      </c>
      <c r="P75" s="38"/>
      <c r="Q75" s="38"/>
      <c r="R75" s="44">
        <f t="shared" si="97"/>
        <v>0.21</v>
      </c>
      <c r="S75" s="44">
        <f t="shared" si="98"/>
        <v>180</v>
      </c>
      <c r="T75" s="44">
        <f t="shared" si="99"/>
        <v>0</v>
      </c>
      <c r="U75" s="44">
        <f t="shared" si="100"/>
        <v>0</v>
      </c>
      <c r="V75" s="44">
        <f t="shared" si="101"/>
        <v>0</v>
      </c>
      <c r="W75" s="44"/>
      <c r="X75" s="45">
        <f t="shared" si="102"/>
        <v>180</v>
      </c>
      <c r="Y75" s="44"/>
      <c r="Z75" s="44"/>
      <c r="AA75" s="44"/>
      <c r="AB75" s="44"/>
      <c r="AC75" s="44"/>
      <c r="AD75" s="44"/>
      <c r="AE75" s="44">
        <v>6</v>
      </c>
      <c r="AF75" s="45">
        <f t="shared" si="103"/>
        <v>0</v>
      </c>
      <c r="AG75" s="44"/>
      <c r="AH75" s="44">
        <f t="shared" si="104"/>
        <v>65</v>
      </c>
      <c r="AI75" s="44"/>
      <c r="AJ75" s="45">
        <f t="shared" si="105"/>
        <v>0</v>
      </c>
      <c r="AK75" s="44"/>
      <c r="AL75" s="44">
        <f t="shared" si="106"/>
        <v>0</v>
      </c>
      <c r="AM75" s="44"/>
      <c r="AN75" s="44">
        <f t="shared" si="107"/>
        <v>0</v>
      </c>
      <c r="AO75" s="44"/>
      <c r="AP75" s="44"/>
      <c r="AQ75" s="44">
        <f t="shared" si="108"/>
        <v>0</v>
      </c>
      <c r="AR75" s="44"/>
      <c r="AS75" s="44"/>
      <c r="AT75" s="44"/>
      <c r="AU75" s="45">
        <f t="shared" si="109"/>
        <v>0</v>
      </c>
      <c r="AV75" s="44"/>
      <c r="AW75" s="44"/>
      <c r="AX75" s="45"/>
      <c r="AY75" s="44"/>
      <c r="AZ75" s="44">
        <f t="shared" si="110"/>
        <v>0</v>
      </c>
      <c r="BA75" s="44"/>
      <c r="BB75" s="44">
        <f t="shared" si="111"/>
        <v>0</v>
      </c>
      <c r="BC75" s="44"/>
      <c r="BD75" s="44"/>
      <c r="BE75" s="44"/>
      <c r="BF75" s="44"/>
      <c r="BG75" s="45">
        <f t="shared" si="112"/>
        <v>0</v>
      </c>
      <c r="BH75" s="44">
        <v>0</v>
      </c>
      <c r="BI75" s="44">
        <f t="shared" si="113"/>
        <v>0</v>
      </c>
      <c r="BJ75" s="44"/>
      <c r="BK75" s="44">
        <f t="shared" si="114"/>
        <v>0</v>
      </c>
      <c r="BL75" s="44"/>
      <c r="BM75" s="44"/>
      <c r="BN75" s="44"/>
      <c r="BO75" s="44"/>
      <c r="BP75" s="44"/>
      <c r="BQ75" s="45">
        <f t="shared" si="115"/>
        <v>0</v>
      </c>
      <c r="BR75" s="44"/>
      <c r="BS75" s="44">
        <f t="shared" si="116"/>
        <v>0</v>
      </c>
      <c r="BT75" s="44"/>
      <c r="BU75" s="44">
        <f t="shared" si="117"/>
        <v>0</v>
      </c>
      <c r="BV75" s="45">
        <f t="shared" si="118"/>
        <v>0</v>
      </c>
      <c r="BW75" s="44"/>
      <c r="BX75" s="45">
        <f t="shared" si="119"/>
        <v>0</v>
      </c>
      <c r="BY75" s="44"/>
      <c r="BZ75" s="45">
        <f t="shared" si="120"/>
        <v>0</v>
      </c>
      <c r="CA75" s="44"/>
      <c r="CB75" s="44"/>
      <c r="CC75" s="44"/>
      <c r="CD75" s="45">
        <f t="shared" si="121"/>
        <v>0</v>
      </c>
      <c r="CE75" s="45"/>
      <c r="CF75" s="45">
        <f t="shared" si="122"/>
        <v>0</v>
      </c>
      <c r="CG75" s="45">
        <f t="shared" si="123"/>
        <v>180</v>
      </c>
      <c r="CH75" s="45">
        <f t="shared" si="124"/>
        <v>36</v>
      </c>
      <c r="CI75" s="44">
        <v>0</v>
      </c>
      <c r="CJ75" s="46">
        <f t="shared" si="125"/>
        <v>0</v>
      </c>
      <c r="CK75" s="47">
        <f t="shared" si="126"/>
        <v>216</v>
      </c>
      <c r="CL75" s="48"/>
      <c r="CM75" s="44">
        <f t="shared" si="127"/>
        <v>0</v>
      </c>
      <c r="CN75" s="44"/>
      <c r="CO75" s="44">
        <f t="shared" si="128"/>
        <v>0</v>
      </c>
      <c r="CP75" s="44"/>
      <c r="CQ75" s="44">
        <f t="shared" si="129"/>
        <v>0</v>
      </c>
      <c r="CR75" s="44">
        <f t="shared" si="130"/>
        <v>0</v>
      </c>
      <c r="CS75" s="44">
        <f t="shared" si="131"/>
        <v>216</v>
      </c>
    </row>
    <row r="76" s="21" customFormat="1" ht="23" customHeight="1" spans="1:97">
      <c r="A76" s="36">
        <v>72</v>
      </c>
      <c r="B76" s="37" t="s">
        <v>261</v>
      </c>
      <c r="C76" s="37" t="s">
        <v>357</v>
      </c>
      <c r="D76" s="37" t="s">
        <v>349</v>
      </c>
      <c r="E76" s="37" t="s">
        <v>350</v>
      </c>
      <c r="F76" s="37" t="s">
        <v>125</v>
      </c>
      <c r="G76" s="37" t="s">
        <v>358</v>
      </c>
      <c r="H76" s="37"/>
      <c r="I76" s="37"/>
      <c r="J76" s="37"/>
      <c r="K76" s="37" t="s">
        <v>352</v>
      </c>
      <c r="L76" s="37">
        <v>0.21</v>
      </c>
      <c r="M76" s="37"/>
      <c r="N76" s="37" t="s">
        <v>249</v>
      </c>
      <c r="O76" s="37" t="s">
        <v>129</v>
      </c>
      <c r="P76" s="38"/>
      <c r="Q76" s="38"/>
      <c r="R76" s="44">
        <f t="shared" si="97"/>
        <v>0.21</v>
      </c>
      <c r="S76" s="44">
        <f t="shared" si="98"/>
        <v>180</v>
      </c>
      <c r="T76" s="44">
        <f t="shared" si="99"/>
        <v>0</v>
      </c>
      <c r="U76" s="44">
        <f t="shared" si="100"/>
        <v>0</v>
      </c>
      <c r="V76" s="44">
        <f t="shared" si="101"/>
        <v>0</v>
      </c>
      <c r="W76" s="44"/>
      <c r="X76" s="45">
        <f t="shared" si="102"/>
        <v>180</v>
      </c>
      <c r="Y76" s="44"/>
      <c r="Z76" s="44"/>
      <c r="AA76" s="44"/>
      <c r="AB76" s="44"/>
      <c r="AC76" s="44"/>
      <c r="AD76" s="44"/>
      <c r="AE76" s="44">
        <v>6</v>
      </c>
      <c r="AF76" s="45">
        <f t="shared" si="103"/>
        <v>0</v>
      </c>
      <c r="AG76" s="44"/>
      <c r="AH76" s="44">
        <f t="shared" si="104"/>
        <v>65</v>
      </c>
      <c r="AI76" s="44"/>
      <c r="AJ76" s="45">
        <f t="shared" si="105"/>
        <v>0</v>
      </c>
      <c r="AK76" s="44"/>
      <c r="AL76" s="44">
        <f t="shared" si="106"/>
        <v>0</v>
      </c>
      <c r="AM76" s="44"/>
      <c r="AN76" s="44">
        <f t="shared" si="107"/>
        <v>0</v>
      </c>
      <c r="AO76" s="44"/>
      <c r="AP76" s="44"/>
      <c r="AQ76" s="44">
        <f t="shared" si="108"/>
        <v>0</v>
      </c>
      <c r="AR76" s="44"/>
      <c r="AS76" s="44"/>
      <c r="AT76" s="44"/>
      <c r="AU76" s="45">
        <f t="shared" si="109"/>
        <v>0</v>
      </c>
      <c r="AV76" s="44"/>
      <c r="AW76" s="44"/>
      <c r="AX76" s="45"/>
      <c r="AY76" s="44"/>
      <c r="AZ76" s="44">
        <f t="shared" si="110"/>
        <v>0</v>
      </c>
      <c r="BA76" s="44"/>
      <c r="BB76" s="44">
        <f t="shared" si="111"/>
        <v>0</v>
      </c>
      <c r="BC76" s="44"/>
      <c r="BD76" s="44"/>
      <c r="BE76" s="44"/>
      <c r="BF76" s="44"/>
      <c r="BG76" s="45">
        <f t="shared" si="112"/>
        <v>0</v>
      </c>
      <c r="BH76" s="44">
        <v>0</v>
      </c>
      <c r="BI76" s="44">
        <f t="shared" si="113"/>
        <v>0</v>
      </c>
      <c r="BJ76" s="44"/>
      <c r="BK76" s="44">
        <f t="shared" si="114"/>
        <v>0</v>
      </c>
      <c r="BL76" s="44"/>
      <c r="BM76" s="44"/>
      <c r="BN76" s="44"/>
      <c r="BO76" s="44"/>
      <c r="BP76" s="44"/>
      <c r="BQ76" s="45">
        <f t="shared" si="115"/>
        <v>0</v>
      </c>
      <c r="BR76" s="44"/>
      <c r="BS76" s="44">
        <f t="shared" si="116"/>
        <v>0</v>
      </c>
      <c r="BT76" s="44"/>
      <c r="BU76" s="44">
        <f t="shared" si="117"/>
        <v>0</v>
      </c>
      <c r="BV76" s="45">
        <f t="shared" si="118"/>
        <v>0</v>
      </c>
      <c r="BW76" s="44"/>
      <c r="BX76" s="45">
        <f t="shared" si="119"/>
        <v>0</v>
      </c>
      <c r="BY76" s="44"/>
      <c r="BZ76" s="45">
        <f t="shared" si="120"/>
        <v>0</v>
      </c>
      <c r="CA76" s="44"/>
      <c r="CB76" s="44"/>
      <c r="CC76" s="44"/>
      <c r="CD76" s="45">
        <f t="shared" si="121"/>
        <v>0</v>
      </c>
      <c r="CE76" s="45"/>
      <c r="CF76" s="45">
        <f t="shared" si="122"/>
        <v>0</v>
      </c>
      <c r="CG76" s="45">
        <f t="shared" si="123"/>
        <v>180</v>
      </c>
      <c r="CH76" s="45">
        <f t="shared" si="124"/>
        <v>36</v>
      </c>
      <c r="CI76" s="44">
        <v>0</v>
      </c>
      <c r="CJ76" s="46">
        <f t="shared" si="125"/>
        <v>0</v>
      </c>
      <c r="CK76" s="47">
        <f t="shared" si="126"/>
        <v>216</v>
      </c>
      <c r="CL76" s="48"/>
      <c r="CM76" s="44">
        <f t="shared" si="127"/>
        <v>0</v>
      </c>
      <c r="CN76" s="44"/>
      <c r="CO76" s="44">
        <f t="shared" si="128"/>
        <v>0</v>
      </c>
      <c r="CP76" s="44"/>
      <c r="CQ76" s="44">
        <f t="shared" si="129"/>
        <v>0</v>
      </c>
      <c r="CR76" s="44">
        <f t="shared" si="130"/>
        <v>0</v>
      </c>
      <c r="CS76" s="44">
        <f t="shared" si="131"/>
        <v>216</v>
      </c>
    </row>
    <row r="77" s="21" customFormat="1" ht="23" customHeight="1" spans="1:97">
      <c r="A77" s="36">
        <v>73</v>
      </c>
      <c r="B77" s="37" t="s">
        <v>261</v>
      </c>
      <c r="C77" s="37" t="s">
        <v>359</v>
      </c>
      <c r="D77" s="37" t="s">
        <v>337</v>
      </c>
      <c r="E77" s="37" t="s">
        <v>360</v>
      </c>
      <c r="F77" s="37" t="s">
        <v>125</v>
      </c>
      <c r="G77" s="37" t="s">
        <v>361</v>
      </c>
      <c r="H77" s="37"/>
      <c r="I77" s="37"/>
      <c r="J77" s="37"/>
      <c r="K77" s="37" t="s">
        <v>266</v>
      </c>
      <c r="L77" s="37">
        <v>0.054</v>
      </c>
      <c r="M77" s="37"/>
      <c r="N77" s="37" t="s">
        <v>308</v>
      </c>
      <c r="O77" s="37" t="s">
        <v>129</v>
      </c>
      <c r="P77" s="38"/>
      <c r="Q77" s="38"/>
      <c r="R77" s="44">
        <f t="shared" si="97"/>
        <v>0.054</v>
      </c>
      <c r="S77" s="44">
        <f t="shared" si="98"/>
        <v>180</v>
      </c>
      <c r="T77" s="44">
        <f t="shared" si="99"/>
        <v>0</v>
      </c>
      <c r="U77" s="44">
        <f t="shared" si="100"/>
        <v>0</v>
      </c>
      <c r="V77" s="44">
        <f t="shared" si="101"/>
        <v>0</v>
      </c>
      <c r="W77" s="44"/>
      <c r="X77" s="45">
        <f t="shared" si="102"/>
        <v>180</v>
      </c>
      <c r="Y77" s="44"/>
      <c r="Z77" s="44"/>
      <c r="AA77" s="44"/>
      <c r="AB77" s="44"/>
      <c r="AC77" s="44"/>
      <c r="AD77" s="44"/>
      <c r="AE77" s="44">
        <v>6</v>
      </c>
      <c r="AF77" s="45">
        <f t="shared" si="103"/>
        <v>0</v>
      </c>
      <c r="AG77" s="44"/>
      <c r="AH77" s="44">
        <f t="shared" si="104"/>
        <v>65</v>
      </c>
      <c r="AI77" s="44"/>
      <c r="AJ77" s="45">
        <f t="shared" si="105"/>
        <v>0</v>
      </c>
      <c r="AK77" s="44"/>
      <c r="AL77" s="44">
        <f t="shared" si="106"/>
        <v>0</v>
      </c>
      <c r="AM77" s="44"/>
      <c r="AN77" s="44">
        <f t="shared" si="107"/>
        <v>0</v>
      </c>
      <c r="AO77" s="44"/>
      <c r="AP77" s="44"/>
      <c r="AQ77" s="44">
        <f t="shared" si="108"/>
        <v>0</v>
      </c>
      <c r="AR77" s="44"/>
      <c r="AS77" s="44"/>
      <c r="AT77" s="44"/>
      <c r="AU77" s="45">
        <f t="shared" si="109"/>
        <v>0</v>
      </c>
      <c r="AV77" s="44"/>
      <c r="AW77" s="44"/>
      <c r="AX77" s="45"/>
      <c r="AY77" s="44"/>
      <c r="AZ77" s="44">
        <f t="shared" si="110"/>
        <v>0</v>
      </c>
      <c r="BA77" s="44"/>
      <c r="BB77" s="44">
        <f t="shared" si="111"/>
        <v>0</v>
      </c>
      <c r="BC77" s="44"/>
      <c r="BD77" s="44"/>
      <c r="BE77" s="44"/>
      <c r="BF77" s="44"/>
      <c r="BG77" s="45">
        <f t="shared" si="112"/>
        <v>0</v>
      </c>
      <c r="BH77" s="44">
        <v>0</v>
      </c>
      <c r="BI77" s="44">
        <f t="shared" si="113"/>
        <v>0</v>
      </c>
      <c r="BJ77" s="44"/>
      <c r="BK77" s="44">
        <f t="shared" si="114"/>
        <v>0</v>
      </c>
      <c r="BL77" s="44"/>
      <c r="BM77" s="44"/>
      <c r="BN77" s="44"/>
      <c r="BO77" s="44"/>
      <c r="BP77" s="44"/>
      <c r="BQ77" s="45">
        <f t="shared" si="115"/>
        <v>0</v>
      </c>
      <c r="BR77" s="44"/>
      <c r="BS77" s="44">
        <f t="shared" si="116"/>
        <v>0</v>
      </c>
      <c r="BT77" s="44"/>
      <c r="BU77" s="44">
        <f t="shared" si="117"/>
        <v>0</v>
      </c>
      <c r="BV77" s="45">
        <f t="shared" si="118"/>
        <v>0</v>
      </c>
      <c r="BW77" s="44"/>
      <c r="BX77" s="45">
        <f t="shared" si="119"/>
        <v>0</v>
      </c>
      <c r="BY77" s="44"/>
      <c r="BZ77" s="45">
        <f t="shared" si="120"/>
        <v>0</v>
      </c>
      <c r="CA77" s="44"/>
      <c r="CB77" s="44"/>
      <c r="CC77" s="44"/>
      <c r="CD77" s="45">
        <f t="shared" si="121"/>
        <v>0</v>
      </c>
      <c r="CE77" s="45"/>
      <c r="CF77" s="45">
        <f t="shared" si="122"/>
        <v>0</v>
      </c>
      <c r="CG77" s="45">
        <f t="shared" si="123"/>
        <v>180</v>
      </c>
      <c r="CH77" s="45">
        <f t="shared" si="124"/>
        <v>36</v>
      </c>
      <c r="CI77" s="44">
        <v>0</v>
      </c>
      <c r="CJ77" s="46">
        <f t="shared" si="125"/>
        <v>0</v>
      </c>
      <c r="CK77" s="47">
        <f t="shared" si="126"/>
        <v>216</v>
      </c>
      <c r="CL77" s="48"/>
      <c r="CM77" s="44">
        <f t="shared" si="127"/>
        <v>0</v>
      </c>
      <c r="CN77" s="44"/>
      <c r="CO77" s="44">
        <f t="shared" si="128"/>
        <v>0</v>
      </c>
      <c r="CP77" s="44"/>
      <c r="CQ77" s="44">
        <f t="shared" si="129"/>
        <v>0</v>
      </c>
      <c r="CR77" s="44">
        <f t="shared" si="130"/>
        <v>0</v>
      </c>
      <c r="CS77" s="44">
        <f t="shared" si="131"/>
        <v>216</v>
      </c>
    </row>
    <row r="78" s="21" customFormat="1" ht="23" customHeight="1" spans="1:97">
      <c r="A78" s="36">
        <v>74</v>
      </c>
      <c r="B78" s="37" t="s">
        <v>261</v>
      </c>
      <c r="C78" s="37" t="s">
        <v>362</v>
      </c>
      <c r="D78" s="37" t="s">
        <v>363</v>
      </c>
      <c r="E78" s="37" t="s">
        <v>364</v>
      </c>
      <c r="F78" s="37" t="s">
        <v>125</v>
      </c>
      <c r="G78" s="37" t="s">
        <v>365</v>
      </c>
      <c r="H78" s="37"/>
      <c r="I78" s="37"/>
      <c r="J78" s="37"/>
      <c r="K78" s="37" t="s">
        <v>266</v>
      </c>
      <c r="L78" s="37">
        <v>0.69</v>
      </c>
      <c r="M78" s="37"/>
      <c r="N78" s="37" t="s">
        <v>308</v>
      </c>
      <c r="O78" s="37" t="s">
        <v>129</v>
      </c>
      <c r="P78" s="38"/>
      <c r="Q78" s="38"/>
      <c r="R78" s="44">
        <f t="shared" si="97"/>
        <v>0.69</v>
      </c>
      <c r="S78" s="44">
        <f t="shared" si="98"/>
        <v>180</v>
      </c>
      <c r="T78" s="44">
        <f t="shared" si="99"/>
        <v>0</v>
      </c>
      <c r="U78" s="44">
        <f t="shared" si="100"/>
        <v>0</v>
      </c>
      <c r="V78" s="44">
        <f t="shared" si="101"/>
        <v>0</v>
      </c>
      <c r="W78" s="44"/>
      <c r="X78" s="45">
        <f t="shared" si="102"/>
        <v>180</v>
      </c>
      <c r="Y78" s="44"/>
      <c r="Z78" s="44"/>
      <c r="AA78" s="44"/>
      <c r="AB78" s="44"/>
      <c r="AC78" s="44"/>
      <c r="AD78" s="44"/>
      <c r="AE78" s="44">
        <v>6</v>
      </c>
      <c r="AF78" s="45">
        <f t="shared" si="103"/>
        <v>0</v>
      </c>
      <c r="AG78" s="44"/>
      <c r="AH78" s="44">
        <f t="shared" si="104"/>
        <v>65</v>
      </c>
      <c r="AI78" s="44"/>
      <c r="AJ78" s="45">
        <f t="shared" si="105"/>
        <v>0</v>
      </c>
      <c r="AK78" s="44"/>
      <c r="AL78" s="44">
        <f t="shared" si="106"/>
        <v>0</v>
      </c>
      <c r="AM78" s="44"/>
      <c r="AN78" s="44">
        <f t="shared" si="107"/>
        <v>0</v>
      </c>
      <c r="AO78" s="44"/>
      <c r="AP78" s="44"/>
      <c r="AQ78" s="44">
        <f t="shared" si="108"/>
        <v>0</v>
      </c>
      <c r="AR78" s="44"/>
      <c r="AS78" s="44"/>
      <c r="AT78" s="44"/>
      <c r="AU78" s="45">
        <f t="shared" si="109"/>
        <v>0</v>
      </c>
      <c r="AV78" s="44"/>
      <c r="AW78" s="44"/>
      <c r="AX78" s="45"/>
      <c r="AY78" s="44"/>
      <c r="AZ78" s="44">
        <f t="shared" si="110"/>
        <v>0</v>
      </c>
      <c r="BA78" s="44"/>
      <c r="BB78" s="44">
        <f t="shared" si="111"/>
        <v>0</v>
      </c>
      <c r="BC78" s="44"/>
      <c r="BD78" s="44"/>
      <c r="BE78" s="44"/>
      <c r="BF78" s="44"/>
      <c r="BG78" s="45">
        <f t="shared" si="112"/>
        <v>0</v>
      </c>
      <c r="BH78" s="44">
        <v>0</v>
      </c>
      <c r="BI78" s="44">
        <f t="shared" si="113"/>
        <v>0</v>
      </c>
      <c r="BJ78" s="44"/>
      <c r="BK78" s="44">
        <f t="shared" si="114"/>
        <v>0</v>
      </c>
      <c r="BL78" s="44"/>
      <c r="BM78" s="44"/>
      <c r="BN78" s="44"/>
      <c r="BO78" s="44"/>
      <c r="BP78" s="44"/>
      <c r="BQ78" s="45">
        <f t="shared" si="115"/>
        <v>0</v>
      </c>
      <c r="BR78" s="44"/>
      <c r="BS78" s="44">
        <f t="shared" si="116"/>
        <v>0</v>
      </c>
      <c r="BT78" s="44"/>
      <c r="BU78" s="44">
        <f t="shared" si="117"/>
        <v>0</v>
      </c>
      <c r="BV78" s="45">
        <f t="shared" si="118"/>
        <v>0</v>
      </c>
      <c r="BW78" s="44"/>
      <c r="BX78" s="45">
        <f t="shared" si="119"/>
        <v>0</v>
      </c>
      <c r="BY78" s="44"/>
      <c r="BZ78" s="45">
        <f t="shared" si="120"/>
        <v>0</v>
      </c>
      <c r="CA78" s="44"/>
      <c r="CB78" s="44"/>
      <c r="CC78" s="44"/>
      <c r="CD78" s="45">
        <f t="shared" si="121"/>
        <v>0</v>
      </c>
      <c r="CE78" s="45"/>
      <c r="CF78" s="45">
        <f t="shared" si="122"/>
        <v>0</v>
      </c>
      <c r="CG78" s="45">
        <f t="shared" si="123"/>
        <v>180</v>
      </c>
      <c r="CH78" s="45">
        <f t="shared" si="124"/>
        <v>36</v>
      </c>
      <c r="CI78" s="44">
        <v>0</v>
      </c>
      <c r="CJ78" s="46">
        <f t="shared" si="125"/>
        <v>0</v>
      </c>
      <c r="CK78" s="47">
        <f t="shared" si="126"/>
        <v>216</v>
      </c>
      <c r="CL78" s="48"/>
      <c r="CM78" s="44">
        <f t="shared" si="127"/>
        <v>0</v>
      </c>
      <c r="CN78" s="44"/>
      <c r="CO78" s="44">
        <f t="shared" si="128"/>
        <v>0</v>
      </c>
      <c r="CP78" s="44"/>
      <c r="CQ78" s="44">
        <f t="shared" si="129"/>
        <v>0</v>
      </c>
      <c r="CR78" s="44">
        <f t="shared" si="130"/>
        <v>0</v>
      </c>
      <c r="CS78" s="44">
        <f t="shared" si="131"/>
        <v>216</v>
      </c>
    </row>
    <row r="79" s="21" customFormat="1" ht="23" customHeight="1" spans="1:97">
      <c r="A79" s="36">
        <v>75</v>
      </c>
      <c r="B79" s="37" t="s">
        <v>261</v>
      </c>
      <c r="C79" s="37" t="s">
        <v>366</v>
      </c>
      <c r="D79" s="37" t="s">
        <v>337</v>
      </c>
      <c r="E79" s="37" t="s">
        <v>367</v>
      </c>
      <c r="F79" s="37" t="s">
        <v>125</v>
      </c>
      <c r="G79" s="37" t="s">
        <v>368</v>
      </c>
      <c r="H79" s="37"/>
      <c r="I79" s="37"/>
      <c r="J79" s="37"/>
      <c r="K79" s="37" t="s">
        <v>266</v>
      </c>
      <c r="L79" s="37">
        <v>0.053</v>
      </c>
      <c r="M79" s="37"/>
      <c r="N79" s="37" t="s">
        <v>308</v>
      </c>
      <c r="O79" s="37" t="s">
        <v>129</v>
      </c>
      <c r="P79" s="38"/>
      <c r="Q79" s="38"/>
      <c r="R79" s="44">
        <f t="shared" si="97"/>
        <v>0.053</v>
      </c>
      <c r="S79" s="44">
        <f t="shared" si="98"/>
        <v>180</v>
      </c>
      <c r="T79" s="44">
        <f t="shared" si="99"/>
        <v>0</v>
      </c>
      <c r="U79" s="44">
        <f t="shared" si="100"/>
        <v>0</v>
      </c>
      <c r="V79" s="44">
        <f t="shared" si="101"/>
        <v>0</v>
      </c>
      <c r="W79" s="44"/>
      <c r="X79" s="45">
        <f t="shared" si="102"/>
        <v>180</v>
      </c>
      <c r="Y79" s="44"/>
      <c r="Z79" s="44"/>
      <c r="AA79" s="44"/>
      <c r="AB79" s="44"/>
      <c r="AC79" s="44"/>
      <c r="AD79" s="44"/>
      <c r="AE79" s="44">
        <v>6</v>
      </c>
      <c r="AF79" s="45">
        <f t="shared" si="103"/>
        <v>0</v>
      </c>
      <c r="AG79" s="44"/>
      <c r="AH79" s="44">
        <f t="shared" si="104"/>
        <v>65</v>
      </c>
      <c r="AI79" s="44"/>
      <c r="AJ79" s="45">
        <f t="shared" si="105"/>
        <v>0</v>
      </c>
      <c r="AK79" s="44"/>
      <c r="AL79" s="44">
        <f t="shared" si="106"/>
        <v>0</v>
      </c>
      <c r="AM79" s="44"/>
      <c r="AN79" s="44">
        <f t="shared" si="107"/>
        <v>0</v>
      </c>
      <c r="AO79" s="44"/>
      <c r="AP79" s="44"/>
      <c r="AQ79" s="44">
        <f t="shared" si="108"/>
        <v>0</v>
      </c>
      <c r="AR79" s="44"/>
      <c r="AS79" s="44"/>
      <c r="AT79" s="44"/>
      <c r="AU79" s="45">
        <f t="shared" si="109"/>
        <v>0</v>
      </c>
      <c r="AV79" s="44"/>
      <c r="AW79" s="44"/>
      <c r="AX79" s="45"/>
      <c r="AY79" s="44"/>
      <c r="AZ79" s="44">
        <f t="shared" si="110"/>
        <v>0</v>
      </c>
      <c r="BA79" s="44"/>
      <c r="BB79" s="44">
        <f t="shared" si="111"/>
        <v>0</v>
      </c>
      <c r="BC79" s="44"/>
      <c r="BD79" s="44"/>
      <c r="BE79" s="44"/>
      <c r="BF79" s="44"/>
      <c r="BG79" s="45">
        <f t="shared" si="112"/>
        <v>0</v>
      </c>
      <c r="BH79" s="44">
        <v>0</v>
      </c>
      <c r="BI79" s="44">
        <f t="shared" si="113"/>
        <v>0</v>
      </c>
      <c r="BJ79" s="44"/>
      <c r="BK79" s="44">
        <f t="shared" si="114"/>
        <v>0</v>
      </c>
      <c r="BL79" s="44"/>
      <c r="BM79" s="44"/>
      <c r="BN79" s="44"/>
      <c r="BO79" s="44"/>
      <c r="BP79" s="44"/>
      <c r="BQ79" s="45">
        <f t="shared" si="115"/>
        <v>0</v>
      </c>
      <c r="BR79" s="44"/>
      <c r="BS79" s="44">
        <f t="shared" si="116"/>
        <v>0</v>
      </c>
      <c r="BT79" s="44"/>
      <c r="BU79" s="44">
        <f t="shared" si="117"/>
        <v>0</v>
      </c>
      <c r="BV79" s="45">
        <f t="shared" si="118"/>
        <v>0</v>
      </c>
      <c r="BW79" s="44"/>
      <c r="BX79" s="45">
        <f t="shared" si="119"/>
        <v>0</v>
      </c>
      <c r="BY79" s="44"/>
      <c r="BZ79" s="45">
        <f t="shared" si="120"/>
        <v>0</v>
      </c>
      <c r="CA79" s="44"/>
      <c r="CB79" s="44"/>
      <c r="CC79" s="44"/>
      <c r="CD79" s="45">
        <f t="shared" si="121"/>
        <v>0</v>
      </c>
      <c r="CE79" s="45"/>
      <c r="CF79" s="45">
        <f t="shared" si="122"/>
        <v>0</v>
      </c>
      <c r="CG79" s="45">
        <f t="shared" si="123"/>
        <v>180</v>
      </c>
      <c r="CH79" s="45">
        <f t="shared" si="124"/>
        <v>36</v>
      </c>
      <c r="CI79" s="44">
        <v>0</v>
      </c>
      <c r="CJ79" s="46">
        <f t="shared" si="125"/>
        <v>0</v>
      </c>
      <c r="CK79" s="47">
        <f t="shared" si="126"/>
        <v>216</v>
      </c>
      <c r="CL79" s="48"/>
      <c r="CM79" s="44">
        <f t="shared" si="127"/>
        <v>0</v>
      </c>
      <c r="CN79" s="44"/>
      <c r="CO79" s="44">
        <f t="shared" si="128"/>
        <v>0</v>
      </c>
      <c r="CP79" s="44"/>
      <c r="CQ79" s="44">
        <f t="shared" si="129"/>
        <v>0</v>
      </c>
      <c r="CR79" s="44">
        <f t="shared" si="130"/>
        <v>0</v>
      </c>
      <c r="CS79" s="44">
        <f t="shared" si="131"/>
        <v>216</v>
      </c>
    </row>
    <row r="80" s="21" customFormat="1" ht="23" customHeight="1" spans="1:97">
      <c r="A80" s="36">
        <v>76</v>
      </c>
      <c r="B80" s="37" t="s">
        <v>261</v>
      </c>
      <c r="C80" s="37" t="s">
        <v>369</v>
      </c>
      <c r="D80" s="37" t="s">
        <v>337</v>
      </c>
      <c r="E80" s="37" t="s">
        <v>367</v>
      </c>
      <c r="F80" s="37" t="s">
        <v>125</v>
      </c>
      <c r="G80" s="37" t="s">
        <v>370</v>
      </c>
      <c r="H80" s="37"/>
      <c r="I80" s="37"/>
      <c r="J80" s="37"/>
      <c r="K80" s="37" t="s">
        <v>266</v>
      </c>
      <c r="L80" s="37">
        <v>0.053</v>
      </c>
      <c r="M80" s="37"/>
      <c r="N80" s="37" t="s">
        <v>308</v>
      </c>
      <c r="O80" s="37" t="s">
        <v>129</v>
      </c>
      <c r="P80" s="38"/>
      <c r="Q80" s="38"/>
      <c r="R80" s="44">
        <f t="shared" si="97"/>
        <v>0.053</v>
      </c>
      <c r="S80" s="44">
        <f t="shared" si="98"/>
        <v>180</v>
      </c>
      <c r="T80" s="44">
        <f t="shared" si="99"/>
        <v>0</v>
      </c>
      <c r="U80" s="44">
        <f t="shared" si="100"/>
        <v>0</v>
      </c>
      <c r="V80" s="44">
        <f t="shared" si="101"/>
        <v>0</v>
      </c>
      <c r="W80" s="44"/>
      <c r="X80" s="45">
        <f t="shared" si="102"/>
        <v>180</v>
      </c>
      <c r="Y80" s="44"/>
      <c r="Z80" s="44"/>
      <c r="AA80" s="44"/>
      <c r="AB80" s="44"/>
      <c r="AC80" s="44"/>
      <c r="AD80" s="44"/>
      <c r="AE80" s="44">
        <v>6</v>
      </c>
      <c r="AF80" s="45">
        <f t="shared" si="103"/>
        <v>0</v>
      </c>
      <c r="AG80" s="44"/>
      <c r="AH80" s="44">
        <f t="shared" si="104"/>
        <v>65</v>
      </c>
      <c r="AI80" s="44"/>
      <c r="AJ80" s="45">
        <f t="shared" si="105"/>
        <v>0</v>
      </c>
      <c r="AK80" s="44"/>
      <c r="AL80" s="44">
        <f t="shared" si="106"/>
        <v>0</v>
      </c>
      <c r="AM80" s="44"/>
      <c r="AN80" s="44">
        <f t="shared" si="107"/>
        <v>0</v>
      </c>
      <c r="AO80" s="44"/>
      <c r="AP80" s="44"/>
      <c r="AQ80" s="44">
        <f t="shared" si="108"/>
        <v>0</v>
      </c>
      <c r="AR80" s="44"/>
      <c r="AS80" s="44"/>
      <c r="AT80" s="44"/>
      <c r="AU80" s="45">
        <f t="shared" si="109"/>
        <v>0</v>
      </c>
      <c r="AV80" s="44"/>
      <c r="AW80" s="44"/>
      <c r="AX80" s="45"/>
      <c r="AY80" s="44"/>
      <c r="AZ80" s="44">
        <f t="shared" si="110"/>
        <v>0</v>
      </c>
      <c r="BA80" s="44"/>
      <c r="BB80" s="44">
        <f t="shared" si="111"/>
        <v>0</v>
      </c>
      <c r="BC80" s="44"/>
      <c r="BD80" s="44"/>
      <c r="BE80" s="44"/>
      <c r="BF80" s="44"/>
      <c r="BG80" s="45">
        <f t="shared" si="112"/>
        <v>0</v>
      </c>
      <c r="BH80" s="44">
        <v>0</v>
      </c>
      <c r="BI80" s="44">
        <f t="shared" si="113"/>
        <v>0</v>
      </c>
      <c r="BJ80" s="44"/>
      <c r="BK80" s="44">
        <f t="shared" si="114"/>
        <v>0</v>
      </c>
      <c r="BL80" s="44"/>
      <c r="BM80" s="44"/>
      <c r="BN80" s="44"/>
      <c r="BO80" s="44"/>
      <c r="BP80" s="44"/>
      <c r="BQ80" s="45">
        <f t="shared" si="115"/>
        <v>0</v>
      </c>
      <c r="BR80" s="44"/>
      <c r="BS80" s="44">
        <f t="shared" si="116"/>
        <v>0</v>
      </c>
      <c r="BT80" s="44"/>
      <c r="BU80" s="44">
        <f t="shared" si="117"/>
        <v>0</v>
      </c>
      <c r="BV80" s="45">
        <f t="shared" si="118"/>
        <v>0</v>
      </c>
      <c r="BW80" s="44"/>
      <c r="BX80" s="45">
        <f t="shared" si="119"/>
        <v>0</v>
      </c>
      <c r="BY80" s="44"/>
      <c r="BZ80" s="45">
        <f t="shared" si="120"/>
        <v>0</v>
      </c>
      <c r="CA80" s="44"/>
      <c r="CB80" s="44"/>
      <c r="CC80" s="44"/>
      <c r="CD80" s="45">
        <f t="shared" si="121"/>
        <v>0</v>
      </c>
      <c r="CE80" s="45"/>
      <c r="CF80" s="45">
        <f t="shared" si="122"/>
        <v>0</v>
      </c>
      <c r="CG80" s="45">
        <f t="shared" si="123"/>
        <v>180</v>
      </c>
      <c r="CH80" s="45">
        <f t="shared" si="124"/>
        <v>36</v>
      </c>
      <c r="CI80" s="44">
        <v>0</v>
      </c>
      <c r="CJ80" s="46">
        <f t="shared" si="125"/>
        <v>0</v>
      </c>
      <c r="CK80" s="47">
        <f t="shared" si="126"/>
        <v>216</v>
      </c>
      <c r="CL80" s="48"/>
      <c r="CM80" s="44">
        <f t="shared" si="127"/>
        <v>0</v>
      </c>
      <c r="CN80" s="44"/>
      <c r="CO80" s="44">
        <f t="shared" si="128"/>
        <v>0</v>
      </c>
      <c r="CP80" s="44"/>
      <c r="CQ80" s="44">
        <f t="shared" si="129"/>
        <v>0</v>
      </c>
      <c r="CR80" s="44">
        <f t="shared" si="130"/>
        <v>0</v>
      </c>
      <c r="CS80" s="44">
        <f t="shared" si="131"/>
        <v>216</v>
      </c>
    </row>
    <row r="81" s="21" customFormat="1" ht="23" customHeight="1" spans="1:97">
      <c r="A81" s="36">
        <v>77</v>
      </c>
      <c r="B81" s="37" t="s">
        <v>261</v>
      </c>
      <c r="C81" s="37" t="s">
        <v>371</v>
      </c>
      <c r="D81" s="37" t="s">
        <v>337</v>
      </c>
      <c r="E81" s="37" t="s">
        <v>367</v>
      </c>
      <c r="F81" s="37" t="s">
        <v>125</v>
      </c>
      <c r="G81" s="37" t="s">
        <v>372</v>
      </c>
      <c r="H81" s="37"/>
      <c r="I81" s="37"/>
      <c r="J81" s="37"/>
      <c r="K81" s="37" t="s">
        <v>266</v>
      </c>
      <c r="L81" s="37">
        <v>0.053</v>
      </c>
      <c r="M81" s="37"/>
      <c r="N81" s="37" t="s">
        <v>308</v>
      </c>
      <c r="O81" s="37" t="s">
        <v>129</v>
      </c>
      <c r="P81" s="38"/>
      <c r="Q81" s="38"/>
      <c r="R81" s="44">
        <f t="shared" si="97"/>
        <v>0.053</v>
      </c>
      <c r="S81" s="44">
        <f t="shared" si="98"/>
        <v>180</v>
      </c>
      <c r="T81" s="44">
        <f t="shared" si="99"/>
        <v>0</v>
      </c>
      <c r="U81" s="44">
        <f t="shared" si="100"/>
        <v>0</v>
      </c>
      <c r="V81" s="44">
        <f t="shared" si="101"/>
        <v>0</v>
      </c>
      <c r="W81" s="44"/>
      <c r="X81" s="45">
        <f t="shared" si="102"/>
        <v>180</v>
      </c>
      <c r="Y81" s="44"/>
      <c r="Z81" s="44"/>
      <c r="AA81" s="44"/>
      <c r="AB81" s="44"/>
      <c r="AC81" s="44"/>
      <c r="AD81" s="44"/>
      <c r="AE81" s="44">
        <v>6</v>
      </c>
      <c r="AF81" s="45">
        <f t="shared" si="103"/>
        <v>0</v>
      </c>
      <c r="AG81" s="44"/>
      <c r="AH81" s="44">
        <f t="shared" si="104"/>
        <v>65</v>
      </c>
      <c r="AI81" s="44"/>
      <c r="AJ81" s="45">
        <f t="shared" si="105"/>
        <v>0</v>
      </c>
      <c r="AK81" s="44"/>
      <c r="AL81" s="44">
        <f t="shared" si="106"/>
        <v>0</v>
      </c>
      <c r="AM81" s="44"/>
      <c r="AN81" s="44">
        <f t="shared" si="107"/>
        <v>0</v>
      </c>
      <c r="AO81" s="44"/>
      <c r="AP81" s="44"/>
      <c r="AQ81" s="44">
        <f t="shared" si="108"/>
        <v>0</v>
      </c>
      <c r="AR81" s="44"/>
      <c r="AS81" s="44"/>
      <c r="AT81" s="44"/>
      <c r="AU81" s="45">
        <f t="shared" si="109"/>
        <v>0</v>
      </c>
      <c r="AV81" s="44"/>
      <c r="AW81" s="44"/>
      <c r="AX81" s="45"/>
      <c r="AY81" s="44"/>
      <c r="AZ81" s="44">
        <f t="shared" si="110"/>
        <v>0</v>
      </c>
      <c r="BA81" s="44"/>
      <c r="BB81" s="44">
        <f t="shared" si="111"/>
        <v>0</v>
      </c>
      <c r="BC81" s="44"/>
      <c r="BD81" s="44"/>
      <c r="BE81" s="44"/>
      <c r="BF81" s="44"/>
      <c r="BG81" s="45">
        <f t="shared" si="112"/>
        <v>0</v>
      </c>
      <c r="BH81" s="44">
        <v>0</v>
      </c>
      <c r="BI81" s="44">
        <f t="shared" si="113"/>
        <v>0</v>
      </c>
      <c r="BJ81" s="44"/>
      <c r="BK81" s="44">
        <f t="shared" si="114"/>
        <v>0</v>
      </c>
      <c r="BL81" s="44"/>
      <c r="BM81" s="44"/>
      <c r="BN81" s="44"/>
      <c r="BO81" s="44"/>
      <c r="BP81" s="44"/>
      <c r="BQ81" s="45">
        <f t="shared" si="115"/>
        <v>0</v>
      </c>
      <c r="BR81" s="44"/>
      <c r="BS81" s="44">
        <f t="shared" si="116"/>
        <v>0</v>
      </c>
      <c r="BT81" s="44"/>
      <c r="BU81" s="44">
        <f t="shared" si="117"/>
        <v>0</v>
      </c>
      <c r="BV81" s="45">
        <f t="shared" si="118"/>
        <v>0</v>
      </c>
      <c r="BW81" s="44"/>
      <c r="BX81" s="45">
        <f t="shared" si="119"/>
        <v>0</v>
      </c>
      <c r="BY81" s="44"/>
      <c r="BZ81" s="45">
        <f t="shared" si="120"/>
        <v>0</v>
      </c>
      <c r="CA81" s="44"/>
      <c r="CB81" s="44"/>
      <c r="CC81" s="44"/>
      <c r="CD81" s="45">
        <f t="shared" si="121"/>
        <v>0</v>
      </c>
      <c r="CE81" s="45"/>
      <c r="CF81" s="45">
        <f t="shared" si="122"/>
        <v>0</v>
      </c>
      <c r="CG81" s="45">
        <f t="shared" si="123"/>
        <v>180</v>
      </c>
      <c r="CH81" s="45">
        <f t="shared" si="124"/>
        <v>36</v>
      </c>
      <c r="CI81" s="44">
        <v>0</v>
      </c>
      <c r="CJ81" s="46">
        <f t="shared" si="125"/>
        <v>0</v>
      </c>
      <c r="CK81" s="47">
        <f t="shared" si="126"/>
        <v>216</v>
      </c>
      <c r="CL81" s="48"/>
      <c r="CM81" s="44">
        <f t="shared" si="127"/>
        <v>0</v>
      </c>
      <c r="CN81" s="44"/>
      <c r="CO81" s="44">
        <f t="shared" si="128"/>
        <v>0</v>
      </c>
      <c r="CP81" s="44"/>
      <c r="CQ81" s="44">
        <f t="shared" si="129"/>
        <v>0</v>
      </c>
      <c r="CR81" s="44">
        <f t="shared" si="130"/>
        <v>0</v>
      </c>
      <c r="CS81" s="44">
        <f t="shared" si="131"/>
        <v>216</v>
      </c>
    </row>
    <row r="82" s="21" customFormat="1" ht="23" customHeight="1" spans="1:97">
      <c r="A82" s="36">
        <v>78</v>
      </c>
      <c r="B82" s="37" t="s">
        <v>261</v>
      </c>
      <c r="C82" s="37" t="s">
        <v>373</v>
      </c>
      <c r="D82" s="37" t="s">
        <v>363</v>
      </c>
      <c r="E82" s="37" t="s">
        <v>364</v>
      </c>
      <c r="F82" s="37" t="s">
        <v>125</v>
      </c>
      <c r="G82" s="37" t="s">
        <v>374</v>
      </c>
      <c r="H82" s="37"/>
      <c r="I82" s="37"/>
      <c r="J82" s="37"/>
      <c r="K82" s="37" t="s">
        <v>266</v>
      </c>
      <c r="L82" s="37">
        <v>0.69</v>
      </c>
      <c r="M82" s="37"/>
      <c r="N82" s="37" t="s">
        <v>308</v>
      </c>
      <c r="O82" s="37" t="s">
        <v>129</v>
      </c>
      <c r="P82" s="38"/>
      <c r="Q82" s="38"/>
      <c r="R82" s="44">
        <f t="shared" si="97"/>
        <v>0.69</v>
      </c>
      <c r="S82" s="44">
        <f t="shared" si="98"/>
        <v>180</v>
      </c>
      <c r="T82" s="44">
        <f t="shared" si="99"/>
        <v>0</v>
      </c>
      <c r="U82" s="44">
        <f t="shared" si="100"/>
        <v>0</v>
      </c>
      <c r="V82" s="44">
        <f t="shared" si="101"/>
        <v>0</v>
      </c>
      <c r="W82" s="44"/>
      <c r="X82" s="45">
        <f t="shared" si="102"/>
        <v>180</v>
      </c>
      <c r="Y82" s="44"/>
      <c r="Z82" s="44"/>
      <c r="AA82" s="44"/>
      <c r="AB82" s="44"/>
      <c r="AC82" s="44"/>
      <c r="AD82" s="44"/>
      <c r="AE82" s="44">
        <v>6</v>
      </c>
      <c r="AF82" s="45">
        <f t="shared" si="103"/>
        <v>0</v>
      </c>
      <c r="AG82" s="44"/>
      <c r="AH82" s="44">
        <f t="shared" si="104"/>
        <v>65</v>
      </c>
      <c r="AI82" s="44"/>
      <c r="AJ82" s="45">
        <f t="shared" si="105"/>
        <v>0</v>
      </c>
      <c r="AK82" s="44"/>
      <c r="AL82" s="44">
        <f t="shared" si="106"/>
        <v>0</v>
      </c>
      <c r="AM82" s="44"/>
      <c r="AN82" s="44">
        <f t="shared" si="107"/>
        <v>0</v>
      </c>
      <c r="AO82" s="44"/>
      <c r="AP82" s="44"/>
      <c r="AQ82" s="44">
        <f t="shared" si="108"/>
        <v>0</v>
      </c>
      <c r="AR82" s="44"/>
      <c r="AS82" s="44"/>
      <c r="AT82" s="44"/>
      <c r="AU82" s="45">
        <f t="shared" si="109"/>
        <v>0</v>
      </c>
      <c r="AV82" s="44"/>
      <c r="AW82" s="44"/>
      <c r="AX82" s="45"/>
      <c r="AY82" s="44"/>
      <c r="AZ82" s="44">
        <f t="shared" si="110"/>
        <v>0</v>
      </c>
      <c r="BA82" s="44"/>
      <c r="BB82" s="44">
        <f t="shared" si="111"/>
        <v>0</v>
      </c>
      <c r="BC82" s="44"/>
      <c r="BD82" s="44"/>
      <c r="BE82" s="44"/>
      <c r="BF82" s="44"/>
      <c r="BG82" s="45">
        <f t="shared" si="112"/>
        <v>0</v>
      </c>
      <c r="BH82" s="44">
        <v>0</v>
      </c>
      <c r="BI82" s="44">
        <f t="shared" si="113"/>
        <v>0</v>
      </c>
      <c r="BJ82" s="44"/>
      <c r="BK82" s="44">
        <f t="shared" si="114"/>
        <v>0</v>
      </c>
      <c r="BL82" s="44"/>
      <c r="BM82" s="44"/>
      <c r="BN82" s="44"/>
      <c r="BO82" s="44"/>
      <c r="BP82" s="44"/>
      <c r="BQ82" s="45">
        <f t="shared" si="115"/>
        <v>0</v>
      </c>
      <c r="BR82" s="44"/>
      <c r="BS82" s="44">
        <f t="shared" si="116"/>
        <v>0</v>
      </c>
      <c r="BT82" s="44"/>
      <c r="BU82" s="44">
        <f t="shared" si="117"/>
        <v>0</v>
      </c>
      <c r="BV82" s="45">
        <f t="shared" si="118"/>
        <v>0</v>
      </c>
      <c r="BW82" s="44"/>
      <c r="BX82" s="45">
        <f t="shared" si="119"/>
        <v>0</v>
      </c>
      <c r="BY82" s="44"/>
      <c r="BZ82" s="45">
        <f t="shared" si="120"/>
        <v>0</v>
      </c>
      <c r="CA82" s="44"/>
      <c r="CB82" s="44"/>
      <c r="CC82" s="44"/>
      <c r="CD82" s="45">
        <f t="shared" si="121"/>
        <v>0</v>
      </c>
      <c r="CE82" s="45"/>
      <c r="CF82" s="45">
        <f t="shared" si="122"/>
        <v>0</v>
      </c>
      <c r="CG82" s="45">
        <f t="shared" si="123"/>
        <v>180</v>
      </c>
      <c r="CH82" s="45">
        <f t="shared" si="124"/>
        <v>36</v>
      </c>
      <c r="CI82" s="44">
        <v>0</v>
      </c>
      <c r="CJ82" s="46">
        <f t="shared" si="125"/>
        <v>0</v>
      </c>
      <c r="CK82" s="47">
        <f t="shared" si="126"/>
        <v>216</v>
      </c>
      <c r="CL82" s="48"/>
      <c r="CM82" s="44">
        <f t="shared" si="127"/>
        <v>0</v>
      </c>
      <c r="CN82" s="44"/>
      <c r="CO82" s="44">
        <f t="shared" si="128"/>
        <v>0</v>
      </c>
      <c r="CP82" s="44"/>
      <c r="CQ82" s="44">
        <f t="shared" si="129"/>
        <v>0</v>
      </c>
      <c r="CR82" s="44">
        <f t="shared" si="130"/>
        <v>0</v>
      </c>
      <c r="CS82" s="44">
        <f t="shared" si="131"/>
        <v>216</v>
      </c>
    </row>
    <row r="83" s="21" customFormat="1" ht="23" customHeight="1" spans="1:97">
      <c r="A83" s="36">
        <v>79</v>
      </c>
      <c r="B83" s="37" t="s">
        <v>261</v>
      </c>
      <c r="C83" s="37" t="s">
        <v>375</v>
      </c>
      <c r="D83" s="37" t="s">
        <v>363</v>
      </c>
      <c r="E83" s="37" t="s">
        <v>364</v>
      </c>
      <c r="F83" s="37" t="s">
        <v>125</v>
      </c>
      <c r="G83" s="37" t="s">
        <v>376</v>
      </c>
      <c r="H83" s="37"/>
      <c r="I83" s="37"/>
      <c r="J83" s="37"/>
      <c r="K83" s="37" t="s">
        <v>266</v>
      </c>
      <c r="L83" s="37">
        <v>0.69</v>
      </c>
      <c r="M83" s="37"/>
      <c r="N83" s="37" t="s">
        <v>308</v>
      </c>
      <c r="O83" s="37" t="s">
        <v>129</v>
      </c>
      <c r="P83" s="38"/>
      <c r="Q83" s="38"/>
      <c r="R83" s="44">
        <f t="shared" si="97"/>
        <v>0.69</v>
      </c>
      <c r="S83" s="44">
        <f t="shared" si="98"/>
        <v>180</v>
      </c>
      <c r="T83" s="44">
        <f t="shared" si="99"/>
        <v>0</v>
      </c>
      <c r="U83" s="44">
        <f t="shared" si="100"/>
        <v>0</v>
      </c>
      <c r="V83" s="44">
        <f t="shared" si="101"/>
        <v>0</v>
      </c>
      <c r="W83" s="44"/>
      <c r="X83" s="45">
        <f t="shared" si="102"/>
        <v>180</v>
      </c>
      <c r="Y83" s="44"/>
      <c r="Z83" s="44"/>
      <c r="AA83" s="44"/>
      <c r="AB83" s="44"/>
      <c r="AC83" s="44"/>
      <c r="AD83" s="44"/>
      <c r="AE83" s="44">
        <v>6</v>
      </c>
      <c r="AF83" s="45">
        <f t="shared" si="103"/>
        <v>0</v>
      </c>
      <c r="AG83" s="44"/>
      <c r="AH83" s="44">
        <f t="shared" si="104"/>
        <v>65</v>
      </c>
      <c r="AI83" s="44"/>
      <c r="AJ83" s="45">
        <f t="shared" si="105"/>
        <v>0</v>
      </c>
      <c r="AK83" s="44"/>
      <c r="AL83" s="44">
        <f t="shared" si="106"/>
        <v>0</v>
      </c>
      <c r="AM83" s="44"/>
      <c r="AN83" s="44">
        <f t="shared" si="107"/>
        <v>0</v>
      </c>
      <c r="AO83" s="44"/>
      <c r="AP83" s="44"/>
      <c r="AQ83" s="44">
        <f t="shared" si="108"/>
        <v>0</v>
      </c>
      <c r="AR83" s="44"/>
      <c r="AS83" s="44"/>
      <c r="AT83" s="44"/>
      <c r="AU83" s="45">
        <f t="shared" si="109"/>
        <v>0</v>
      </c>
      <c r="AV83" s="44"/>
      <c r="AW83" s="44"/>
      <c r="AX83" s="45"/>
      <c r="AY83" s="44"/>
      <c r="AZ83" s="44">
        <f t="shared" si="110"/>
        <v>0</v>
      </c>
      <c r="BA83" s="44"/>
      <c r="BB83" s="44">
        <f t="shared" si="111"/>
        <v>0</v>
      </c>
      <c r="BC83" s="44"/>
      <c r="BD83" s="44"/>
      <c r="BE83" s="44"/>
      <c r="BF83" s="44"/>
      <c r="BG83" s="45">
        <f t="shared" si="112"/>
        <v>0</v>
      </c>
      <c r="BH83" s="44">
        <v>0</v>
      </c>
      <c r="BI83" s="44">
        <f t="shared" si="113"/>
        <v>0</v>
      </c>
      <c r="BJ83" s="44"/>
      <c r="BK83" s="44">
        <f t="shared" si="114"/>
        <v>0</v>
      </c>
      <c r="BL83" s="44"/>
      <c r="BM83" s="44"/>
      <c r="BN83" s="44"/>
      <c r="BO83" s="44"/>
      <c r="BP83" s="44"/>
      <c r="BQ83" s="45">
        <f t="shared" si="115"/>
        <v>0</v>
      </c>
      <c r="BR83" s="44"/>
      <c r="BS83" s="44">
        <f t="shared" si="116"/>
        <v>0</v>
      </c>
      <c r="BT83" s="44"/>
      <c r="BU83" s="44">
        <f t="shared" si="117"/>
        <v>0</v>
      </c>
      <c r="BV83" s="45">
        <f t="shared" si="118"/>
        <v>0</v>
      </c>
      <c r="BW83" s="44"/>
      <c r="BX83" s="45">
        <f t="shared" si="119"/>
        <v>0</v>
      </c>
      <c r="BY83" s="44"/>
      <c r="BZ83" s="45">
        <f t="shared" si="120"/>
        <v>0</v>
      </c>
      <c r="CA83" s="44"/>
      <c r="CB83" s="44"/>
      <c r="CC83" s="44"/>
      <c r="CD83" s="45">
        <f t="shared" si="121"/>
        <v>0</v>
      </c>
      <c r="CE83" s="45"/>
      <c r="CF83" s="45">
        <f t="shared" si="122"/>
        <v>0</v>
      </c>
      <c r="CG83" s="45">
        <f t="shared" si="123"/>
        <v>180</v>
      </c>
      <c r="CH83" s="45">
        <f t="shared" si="124"/>
        <v>36</v>
      </c>
      <c r="CI83" s="44">
        <v>0</v>
      </c>
      <c r="CJ83" s="46">
        <f t="shared" si="125"/>
        <v>0</v>
      </c>
      <c r="CK83" s="47">
        <f t="shared" si="126"/>
        <v>216</v>
      </c>
      <c r="CL83" s="48"/>
      <c r="CM83" s="44">
        <f t="shared" si="127"/>
        <v>0</v>
      </c>
      <c r="CN83" s="44"/>
      <c r="CO83" s="44">
        <f t="shared" si="128"/>
        <v>0</v>
      </c>
      <c r="CP83" s="44"/>
      <c r="CQ83" s="44">
        <f t="shared" si="129"/>
        <v>0</v>
      </c>
      <c r="CR83" s="44">
        <f t="shared" si="130"/>
        <v>0</v>
      </c>
      <c r="CS83" s="44">
        <f t="shared" si="131"/>
        <v>216</v>
      </c>
    </row>
    <row r="84" s="21" customFormat="1" ht="23" customHeight="1" spans="1:97">
      <c r="A84" s="36">
        <v>80</v>
      </c>
      <c r="B84" s="37" t="s">
        <v>261</v>
      </c>
      <c r="C84" s="37" t="s">
        <v>377</v>
      </c>
      <c r="D84" s="37" t="s">
        <v>363</v>
      </c>
      <c r="E84" s="37" t="s">
        <v>364</v>
      </c>
      <c r="F84" s="37" t="s">
        <v>125</v>
      </c>
      <c r="G84" s="37" t="s">
        <v>378</v>
      </c>
      <c r="H84" s="37"/>
      <c r="I84" s="37"/>
      <c r="J84" s="37"/>
      <c r="K84" s="37" t="s">
        <v>266</v>
      </c>
      <c r="L84" s="37">
        <v>0.69</v>
      </c>
      <c r="M84" s="37"/>
      <c r="N84" s="37" t="s">
        <v>308</v>
      </c>
      <c r="O84" s="37" t="s">
        <v>129</v>
      </c>
      <c r="P84" s="38"/>
      <c r="Q84" s="38"/>
      <c r="R84" s="44">
        <f t="shared" si="97"/>
        <v>0.69</v>
      </c>
      <c r="S84" s="44">
        <f t="shared" si="98"/>
        <v>180</v>
      </c>
      <c r="T84" s="44">
        <f t="shared" si="99"/>
        <v>0</v>
      </c>
      <c r="U84" s="44">
        <f t="shared" si="100"/>
        <v>0</v>
      </c>
      <c r="V84" s="44">
        <f t="shared" si="101"/>
        <v>0</v>
      </c>
      <c r="W84" s="44"/>
      <c r="X84" s="45">
        <f t="shared" si="102"/>
        <v>180</v>
      </c>
      <c r="Y84" s="44"/>
      <c r="Z84" s="44"/>
      <c r="AA84" s="44"/>
      <c r="AB84" s="44"/>
      <c r="AC84" s="44"/>
      <c r="AD84" s="44"/>
      <c r="AE84" s="44">
        <v>6</v>
      </c>
      <c r="AF84" s="45">
        <f t="shared" si="103"/>
        <v>0</v>
      </c>
      <c r="AG84" s="44"/>
      <c r="AH84" s="44">
        <f t="shared" si="104"/>
        <v>65</v>
      </c>
      <c r="AI84" s="44"/>
      <c r="AJ84" s="45">
        <f t="shared" si="105"/>
        <v>0</v>
      </c>
      <c r="AK84" s="44"/>
      <c r="AL84" s="44">
        <f t="shared" si="106"/>
        <v>0</v>
      </c>
      <c r="AM84" s="44"/>
      <c r="AN84" s="44">
        <f t="shared" si="107"/>
        <v>0</v>
      </c>
      <c r="AO84" s="44"/>
      <c r="AP84" s="44"/>
      <c r="AQ84" s="44">
        <f t="shared" si="108"/>
        <v>0</v>
      </c>
      <c r="AR84" s="44"/>
      <c r="AS84" s="44"/>
      <c r="AT84" s="44"/>
      <c r="AU84" s="45">
        <f t="shared" si="109"/>
        <v>0</v>
      </c>
      <c r="AV84" s="44"/>
      <c r="AW84" s="44"/>
      <c r="AX84" s="45"/>
      <c r="AY84" s="44"/>
      <c r="AZ84" s="44">
        <f t="shared" si="110"/>
        <v>0</v>
      </c>
      <c r="BA84" s="44"/>
      <c r="BB84" s="44">
        <f t="shared" si="111"/>
        <v>0</v>
      </c>
      <c r="BC84" s="44"/>
      <c r="BD84" s="44"/>
      <c r="BE84" s="44"/>
      <c r="BF84" s="44"/>
      <c r="BG84" s="45">
        <f t="shared" si="112"/>
        <v>0</v>
      </c>
      <c r="BH84" s="44">
        <v>0</v>
      </c>
      <c r="BI84" s="44">
        <f t="shared" si="113"/>
        <v>0</v>
      </c>
      <c r="BJ84" s="44"/>
      <c r="BK84" s="44">
        <f t="shared" si="114"/>
        <v>0</v>
      </c>
      <c r="BL84" s="44"/>
      <c r="BM84" s="44"/>
      <c r="BN84" s="44"/>
      <c r="BO84" s="44"/>
      <c r="BP84" s="44"/>
      <c r="BQ84" s="45">
        <f t="shared" si="115"/>
        <v>0</v>
      </c>
      <c r="BR84" s="44"/>
      <c r="BS84" s="44">
        <f t="shared" si="116"/>
        <v>0</v>
      </c>
      <c r="BT84" s="44"/>
      <c r="BU84" s="44">
        <f t="shared" si="117"/>
        <v>0</v>
      </c>
      <c r="BV84" s="45">
        <f t="shared" si="118"/>
        <v>0</v>
      </c>
      <c r="BW84" s="44"/>
      <c r="BX84" s="45">
        <f t="shared" si="119"/>
        <v>0</v>
      </c>
      <c r="BY84" s="44"/>
      <c r="BZ84" s="45">
        <f t="shared" si="120"/>
        <v>0</v>
      </c>
      <c r="CA84" s="44"/>
      <c r="CB84" s="44"/>
      <c r="CC84" s="44"/>
      <c r="CD84" s="45">
        <f t="shared" si="121"/>
        <v>0</v>
      </c>
      <c r="CE84" s="45"/>
      <c r="CF84" s="45">
        <f t="shared" si="122"/>
        <v>0</v>
      </c>
      <c r="CG84" s="45">
        <f t="shared" si="123"/>
        <v>180</v>
      </c>
      <c r="CH84" s="45">
        <f t="shared" si="124"/>
        <v>36</v>
      </c>
      <c r="CI84" s="44">
        <v>0</v>
      </c>
      <c r="CJ84" s="46">
        <f t="shared" si="125"/>
        <v>0</v>
      </c>
      <c r="CK84" s="47">
        <f t="shared" si="126"/>
        <v>216</v>
      </c>
      <c r="CL84" s="48"/>
      <c r="CM84" s="44">
        <f t="shared" si="127"/>
        <v>0</v>
      </c>
      <c r="CN84" s="44"/>
      <c r="CO84" s="44">
        <f t="shared" si="128"/>
        <v>0</v>
      </c>
      <c r="CP84" s="44"/>
      <c r="CQ84" s="44">
        <f t="shared" si="129"/>
        <v>0</v>
      </c>
      <c r="CR84" s="44">
        <f t="shared" si="130"/>
        <v>0</v>
      </c>
      <c r="CS84" s="44">
        <f t="shared" si="131"/>
        <v>216</v>
      </c>
    </row>
    <row r="85" s="21" customFormat="1" ht="23" customHeight="1" spans="1:97">
      <c r="A85" s="36">
        <v>81</v>
      </c>
      <c r="B85" s="37" t="s">
        <v>261</v>
      </c>
      <c r="C85" s="37" t="s">
        <v>379</v>
      </c>
      <c r="D85" s="37" t="s">
        <v>380</v>
      </c>
      <c r="E85" s="37" t="s">
        <v>381</v>
      </c>
      <c r="F85" s="37" t="s">
        <v>125</v>
      </c>
      <c r="G85" s="37" t="s">
        <v>382</v>
      </c>
      <c r="H85" s="37"/>
      <c r="I85" s="37"/>
      <c r="J85" s="37"/>
      <c r="K85" s="37" t="s">
        <v>266</v>
      </c>
      <c r="L85" s="37">
        <v>0.031</v>
      </c>
      <c r="M85" s="37"/>
      <c r="N85" s="37">
        <v>20</v>
      </c>
      <c r="O85" s="37" t="s">
        <v>129</v>
      </c>
      <c r="P85" s="38"/>
      <c r="Q85" s="38"/>
      <c r="R85" s="44">
        <f t="shared" si="97"/>
        <v>0.031</v>
      </c>
      <c r="S85" s="44">
        <f t="shared" si="98"/>
        <v>180</v>
      </c>
      <c r="T85" s="44">
        <f t="shared" si="99"/>
        <v>0</v>
      </c>
      <c r="U85" s="44">
        <f t="shared" si="100"/>
        <v>0</v>
      </c>
      <c r="V85" s="44">
        <f t="shared" si="101"/>
        <v>0</v>
      </c>
      <c r="W85" s="44"/>
      <c r="X85" s="45">
        <f t="shared" si="102"/>
        <v>180</v>
      </c>
      <c r="Y85" s="44"/>
      <c r="Z85" s="44"/>
      <c r="AA85" s="44"/>
      <c r="AB85" s="44"/>
      <c r="AC85" s="44"/>
      <c r="AD85" s="44"/>
      <c r="AE85" s="44">
        <v>6</v>
      </c>
      <c r="AF85" s="45">
        <f t="shared" si="103"/>
        <v>0</v>
      </c>
      <c r="AG85" s="44"/>
      <c r="AH85" s="44">
        <f t="shared" si="104"/>
        <v>65</v>
      </c>
      <c r="AI85" s="44"/>
      <c r="AJ85" s="45">
        <f t="shared" si="105"/>
        <v>0</v>
      </c>
      <c r="AK85" s="44"/>
      <c r="AL85" s="44">
        <f t="shared" si="106"/>
        <v>0</v>
      </c>
      <c r="AM85" s="44"/>
      <c r="AN85" s="44">
        <f t="shared" si="107"/>
        <v>0</v>
      </c>
      <c r="AO85" s="44"/>
      <c r="AP85" s="44"/>
      <c r="AQ85" s="44">
        <f t="shared" si="108"/>
        <v>0</v>
      </c>
      <c r="AR85" s="44"/>
      <c r="AS85" s="44"/>
      <c r="AT85" s="44"/>
      <c r="AU85" s="45">
        <f t="shared" si="109"/>
        <v>0</v>
      </c>
      <c r="AV85" s="44"/>
      <c r="AW85" s="44"/>
      <c r="AX85" s="45"/>
      <c r="AY85" s="44"/>
      <c r="AZ85" s="44">
        <f t="shared" si="110"/>
        <v>0</v>
      </c>
      <c r="BA85" s="44"/>
      <c r="BB85" s="44">
        <f t="shared" si="111"/>
        <v>0</v>
      </c>
      <c r="BC85" s="44"/>
      <c r="BD85" s="44"/>
      <c r="BE85" s="44"/>
      <c r="BF85" s="44"/>
      <c r="BG85" s="45">
        <f t="shared" si="112"/>
        <v>0</v>
      </c>
      <c r="BH85" s="44">
        <v>0</v>
      </c>
      <c r="BI85" s="44">
        <f t="shared" si="113"/>
        <v>0</v>
      </c>
      <c r="BJ85" s="44"/>
      <c r="BK85" s="44">
        <f t="shared" si="114"/>
        <v>0</v>
      </c>
      <c r="BL85" s="44"/>
      <c r="BM85" s="44"/>
      <c r="BN85" s="44"/>
      <c r="BO85" s="44"/>
      <c r="BP85" s="44"/>
      <c r="BQ85" s="45">
        <f t="shared" si="115"/>
        <v>0</v>
      </c>
      <c r="BR85" s="44"/>
      <c r="BS85" s="44">
        <f t="shared" si="116"/>
        <v>0</v>
      </c>
      <c r="BT85" s="44"/>
      <c r="BU85" s="44">
        <f t="shared" si="117"/>
        <v>0</v>
      </c>
      <c r="BV85" s="45">
        <f t="shared" si="118"/>
        <v>0</v>
      </c>
      <c r="BW85" s="44"/>
      <c r="BX85" s="45">
        <f t="shared" si="119"/>
        <v>0</v>
      </c>
      <c r="BY85" s="44"/>
      <c r="BZ85" s="45">
        <f t="shared" si="120"/>
        <v>0</v>
      </c>
      <c r="CA85" s="44"/>
      <c r="CB85" s="44"/>
      <c r="CC85" s="44"/>
      <c r="CD85" s="45">
        <f t="shared" si="121"/>
        <v>0</v>
      </c>
      <c r="CE85" s="45"/>
      <c r="CF85" s="45">
        <f t="shared" si="122"/>
        <v>0</v>
      </c>
      <c r="CG85" s="45">
        <f t="shared" si="123"/>
        <v>180</v>
      </c>
      <c r="CH85" s="45">
        <f t="shared" si="124"/>
        <v>36</v>
      </c>
      <c r="CI85" s="44">
        <v>0</v>
      </c>
      <c r="CJ85" s="46">
        <f t="shared" si="125"/>
        <v>0</v>
      </c>
      <c r="CK85" s="47">
        <f t="shared" si="126"/>
        <v>216</v>
      </c>
      <c r="CL85" s="48"/>
      <c r="CM85" s="44">
        <f t="shared" si="127"/>
        <v>0</v>
      </c>
      <c r="CN85" s="44"/>
      <c r="CO85" s="44">
        <f t="shared" si="128"/>
        <v>0</v>
      </c>
      <c r="CP85" s="44"/>
      <c r="CQ85" s="44">
        <f t="shared" si="129"/>
        <v>0</v>
      </c>
      <c r="CR85" s="44">
        <f t="shared" si="130"/>
        <v>0</v>
      </c>
      <c r="CS85" s="44">
        <f t="shared" si="131"/>
        <v>216</v>
      </c>
    </row>
    <row r="86" s="21" customFormat="1" ht="23" customHeight="1" spans="1:97">
      <c r="A86" s="36">
        <v>82</v>
      </c>
      <c r="B86" s="37" t="s">
        <v>261</v>
      </c>
      <c r="C86" s="37" t="s">
        <v>383</v>
      </c>
      <c r="D86" s="37" t="s">
        <v>380</v>
      </c>
      <c r="E86" s="37" t="s">
        <v>381</v>
      </c>
      <c r="F86" s="37" t="s">
        <v>125</v>
      </c>
      <c r="G86" s="37" t="s">
        <v>384</v>
      </c>
      <c r="H86" s="37"/>
      <c r="I86" s="37"/>
      <c r="J86" s="37"/>
      <c r="K86" s="37" t="s">
        <v>266</v>
      </c>
      <c r="L86" s="37">
        <v>0.031</v>
      </c>
      <c r="M86" s="37"/>
      <c r="N86" s="37">
        <v>20</v>
      </c>
      <c r="O86" s="37" t="s">
        <v>129</v>
      </c>
      <c r="P86" s="38"/>
      <c r="Q86" s="38"/>
      <c r="R86" s="44">
        <f t="shared" si="97"/>
        <v>0.031</v>
      </c>
      <c r="S86" s="44">
        <f t="shared" si="98"/>
        <v>180</v>
      </c>
      <c r="T86" s="44">
        <f t="shared" si="99"/>
        <v>0</v>
      </c>
      <c r="U86" s="44">
        <f t="shared" si="100"/>
        <v>0</v>
      </c>
      <c r="V86" s="44">
        <f t="shared" si="101"/>
        <v>0</v>
      </c>
      <c r="W86" s="44"/>
      <c r="X86" s="45">
        <f t="shared" si="102"/>
        <v>180</v>
      </c>
      <c r="Y86" s="44"/>
      <c r="Z86" s="44"/>
      <c r="AA86" s="44"/>
      <c r="AB86" s="44"/>
      <c r="AC86" s="44"/>
      <c r="AD86" s="44"/>
      <c r="AE86" s="44">
        <v>6</v>
      </c>
      <c r="AF86" s="45">
        <f t="shared" si="103"/>
        <v>0</v>
      </c>
      <c r="AG86" s="44"/>
      <c r="AH86" s="44">
        <f t="shared" si="104"/>
        <v>65</v>
      </c>
      <c r="AI86" s="44"/>
      <c r="AJ86" s="45">
        <f t="shared" si="105"/>
        <v>0</v>
      </c>
      <c r="AK86" s="44"/>
      <c r="AL86" s="44">
        <f t="shared" si="106"/>
        <v>0</v>
      </c>
      <c r="AM86" s="44"/>
      <c r="AN86" s="44">
        <f t="shared" si="107"/>
        <v>0</v>
      </c>
      <c r="AO86" s="44"/>
      <c r="AP86" s="44"/>
      <c r="AQ86" s="44">
        <f t="shared" si="108"/>
        <v>0</v>
      </c>
      <c r="AR86" s="44"/>
      <c r="AS86" s="44"/>
      <c r="AT86" s="44"/>
      <c r="AU86" s="45">
        <f t="shared" si="109"/>
        <v>0</v>
      </c>
      <c r="AV86" s="44"/>
      <c r="AW86" s="44"/>
      <c r="AX86" s="45"/>
      <c r="AY86" s="44"/>
      <c r="AZ86" s="44">
        <f t="shared" si="110"/>
        <v>0</v>
      </c>
      <c r="BA86" s="44"/>
      <c r="BB86" s="44">
        <f t="shared" si="111"/>
        <v>0</v>
      </c>
      <c r="BC86" s="44"/>
      <c r="BD86" s="44"/>
      <c r="BE86" s="44"/>
      <c r="BF86" s="44"/>
      <c r="BG86" s="45">
        <f t="shared" si="112"/>
        <v>0</v>
      </c>
      <c r="BH86" s="44">
        <v>0</v>
      </c>
      <c r="BI86" s="44">
        <f t="shared" si="113"/>
        <v>0</v>
      </c>
      <c r="BJ86" s="44"/>
      <c r="BK86" s="44">
        <f t="shared" si="114"/>
        <v>0</v>
      </c>
      <c r="BL86" s="44"/>
      <c r="BM86" s="44"/>
      <c r="BN86" s="44"/>
      <c r="BO86" s="44"/>
      <c r="BP86" s="44"/>
      <c r="BQ86" s="45">
        <f t="shared" si="115"/>
        <v>0</v>
      </c>
      <c r="BR86" s="44"/>
      <c r="BS86" s="44">
        <f t="shared" si="116"/>
        <v>0</v>
      </c>
      <c r="BT86" s="44"/>
      <c r="BU86" s="44">
        <f t="shared" si="117"/>
        <v>0</v>
      </c>
      <c r="BV86" s="45">
        <f t="shared" si="118"/>
        <v>0</v>
      </c>
      <c r="BW86" s="44"/>
      <c r="BX86" s="45">
        <f t="shared" si="119"/>
        <v>0</v>
      </c>
      <c r="BY86" s="44"/>
      <c r="BZ86" s="45">
        <f t="shared" si="120"/>
        <v>0</v>
      </c>
      <c r="CA86" s="44"/>
      <c r="CB86" s="44"/>
      <c r="CC86" s="44"/>
      <c r="CD86" s="45">
        <f t="shared" si="121"/>
        <v>0</v>
      </c>
      <c r="CE86" s="45"/>
      <c r="CF86" s="45">
        <f t="shared" si="122"/>
        <v>0</v>
      </c>
      <c r="CG86" s="45">
        <f t="shared" si="123"/>
        <v>180</v>
      </c>
      <c r="CH86" s="45">
        <f t="shared" si="124"/>
        <v>36</v>
      </c>
      <c r="CI86" s="44">
        <v>0</v>
      </c>
      <c r="CJ86" s="46">
        <f t="shared" si="125"/>
        <v>0</v>
      </c>
      <c r="CK86" s="47">
        <f t="shared" si="126"/>
        <v>216</v>
      </c>
      <c r="CL86" s="48"/>
      <c r="CM86" s="44">
        <f t="shared" si="127"/>
        <v>0</v>
      </c>
      <c r="CN86" s="44"/>
      <c r="CO86" s="44">
        <f t="shared" si="128"/>
        <v>0</v>
      </c>
      <c r="CP86" s="44"/>
      <c r="CQ86" s="44">
        <f t="shared" si="129"/>
        <v>0</v>
      </c>
      <c r="CR86" s="44">
        <f t="shared" si="130"/>
        <v>0</v>
      </c>
      <c r="CS86" s="44">
        <f t="shared" si="131"/>
        <v>216</v>
      </c>
    </row>
    <row r="87" s="21" customFormat="1" ht="23" customHeight="1" spans="1:97">
      <c r="A87" s="36">
        <v>83</v>
      </c>
      <c r="B87" s="37" t="s">
        <v>261</v>
      </c>
      <c r="C87" s="37" t="s">
        <v>385</v>
      </c>
      <c r="D87" s="37" t="s">
        <v>337</v>
      </c>
      <c r="E87" s="37" t="s">
        <v>360</v>
      </c>
      <c r="F87" s="37" t="s">
        <v>125</v>
      </c>
      <c r="G87" s="37" t="s">
        <v>386</v>
      </c>
      <c r="H87" s="37"/>
      <c r="I87" s="37"/>
      <c r="J87" s="37"/>
      <c r="K87" s="37" t="s">
        <v>266</v>
      </c>
      <c r="L87" s="37">
        <v>0.054</v>
      </c>
      <c r="M87" s="37"/>
      <c r="N87" s="37" t="s">
        <v>308</v>
      </c>
      <c r="O87" s="37" t="s">
        <v>129</v>
      </c>
      <c r="P87" s="38"/>
      <c r="Q87" s="38"/>
      <c r="R87" s="44">
        <f t="shared" si="97"/>
        <v>0.054</v>
      </c>
      <c r="S87" s="44">
        <f t="shared" si="98"/>
        <v>180</v>
      </c>
      <c r="T87" s="44">
        <f t="shared" si="99"/>
        <v>0</v>
      </c>
      <c r="U87" s="44">
        <f t="shared" si="100"/>
        <v>0</v>
      </c>
      <c r="V87" s="44">
        <f t="shared" si="101"/>
        <v>0</v>
      </c>
      <c r="W87" s="44"/>
      <c r="X87" s="45">
        <f t="shared" si="102"/>
        <v>180</v>
      </c>
      <c r="Y87" s="44"/>
      <c r="Z87" s="44"/>
      <c r="AA87" s="44"/>
      <c r="AB87" s="44"/>
      <c r="AC87" s="44"/>
      <c r="AD87" s="44"/>
      <c r="AE87" s="44">
        <v>6</v>
      </c>
      <c r="AF87" s="45">
        <f t="shared" si="103"/>
        <v>0</v>
      </c>
      <c r="AG87" s="44"/>
      <c r="AH87" s="44">
        <f t="shared" si="104"/>
        <v>65</v>
      </c>
      <c r="AI87" s="44"/>
      <c r="AJ87" s="45">
        <f t="shared" si="105"/>
        <v>0</v>
      </c>
      <c r="AK87" s="44"/>
      <c r="AL87" s="44">
        <f t="shared" si="106"/>
        <v>0</v>
      </c>
      <c r="AM87" s="44"/>
      <c r="AN87" s="44">
        <f t="shared" si="107"/>
        <v>0</v>
      </c>
      <c r="AO87" s="44"/>
      <c r="AP87" s="44"/>
      <c r="AQ87" s="44">
        <f t="shared" si="108"/>
        <v>0</v>
      </c>
      <c r="AR87" s="44"/>
      <c r="AS87" s="44"/>
      <c r="AT87" s="44"/>
      <c r="AU87" s="45">
        <f t="shared" si="109"/>
        <v>0</v>
      </c>
      <c r="AV87" s="44"/>
      <c r="AW87" s="44"/>
      <c r="AX87" s="45"/>
      <c r="AY87" s="44"/>
      <c r="AZ87" s="44">
        <f t="shared" si="110"/>
        <v>0</v>
      </c>
      <c r="BA87" s="44"/>
      <c r="BB87" s="44">
        <f t="shared" si="111"/>
        <v>0</v>
      </c>
      <c r="BC87" s="44"/>
      <c r="BD87" s="44"/>
      <c r="BE87" s="44"/>
      <c r="BF87" s="44"/>
      <c r="BG87" s="45">
        <f t="shared" si="112"/>
        <v>0</v>
      </c>
      <c r="BH87" s="44">
        <v>0</v>
      </c>
      <c r="BI87" s="44">
        <f t="shared" si="113"/>
        <v>0</v>
      </c>
      <c r="BJ87" s="44"/>
      <c r="BK87" s="44">
        <f t="shared" si="114"/>
        <v>0</v>
      </c>
      <c r="BL87" s="44"/>
      <c r="BM87" s="44"/>
      <c r="BN87" s="44"/>
      <c r="BO87" s="44"/>
      <c r="BP87" s="44"/>
      <c r="BQ87" s="45">
        <f t="shared" si="115"/>
        <v>0</v>
      </c>
      <c r="BR87" s="44"/>
      <c r="BS87" s="44">
        <f t="shared" si="116"/>
        <v>0</v>
      </c>
      <c r="BT87" s="44"/>
      <c r="BU87" s="44">
        <f t="shared" si="117"/>
        <v>0</v>
      </c>
      <c r="BV87" s="45">
        <f t="shared" si="118"/>
        <v>0</v>
      </c>
      <c r="BW87" s="44"/>
      <c r="BX87" s="45">
        <f t="shared" si="119"/>
        <v>0</v>
      </c>
      <c r="BY87" s="44"/>
      <c r="BZ87" s="45">
        <f t="shared" si="120"/>
        <v>0</v>
      </c>
      <c r="CA87" s="44"/>
      <c r="CB87" s="44"/>
      <c r="CC87" s="44"/>
      <c r="CD87" s="45">
        <f t="shared" si="121"/>
        <v>0</v>
      </c>
      <c r="CE87" s="45"/>
      <c r="CF87" s="45">
        <f t="shared" si="122"/>
        <v>0</v>
      </c>
      <c r="CG87" s="45">
        <f t="shared" si="123"/>
        <v>180</v>
      </c>
      <c r="CH87" s="45">
        <f t="shared" si="124"/>
        <v>36</v>
      </c>
      <c r="CI87" s="44">
        <v>0</v>
      </c>
      <c r="CJ87" s="46">
        <f t="shared" si="125"/>
        <v>0</v>
      </c>
      <c r="CK87" s="47">
        <f t="shared" si="126"/>
        <v>216</v>
      </c>
      <c r="CL87" s="48"/>
      <c r="CM87" s="44">
        <f t="shared" si="127"/>
        <v>0</v>
      </c>
      <c r="CN87" s="44"/>
      <c r="CO87" s="44">
        <f t="shared" si="128"/>
        <v>0</v>
      </c>
      <c r="CP87" s="44"/>
      <c r="CQ87" s="44">
        <f t="shared" si="129"/>
        <v>0</v>
      </c>
      <c r="CR87" s="44">
        <f t="shared" si="130"/>
        <v>0</v>
      </c>
      <c r="CS87" s="44">
        <f t="shared" si="131"/>
        <v>216</v>
      </c>
    </row>
    <row r="88" s="21" customFormat="1" ht="23" customHeight="1" spans="1:97">
      <c r="A88" s="36">
        <v>84</v>
      </c>
      <c r="B88" s="37" t="s">
        <v>261</v>
      </c>
      <c r="C88" s="37" t="s">
        <v>387</v>
      </c>
      <c r="D88" s="37" t="s">
        <v>337</v>
      </c>
      <c r="E88" s="37" t="s">
        <v>360</v>
      </c>
      <c r="F88" s="37" t="s">
        <v>125</v>
      </c>
      <c r="G88" s="37" t="s">
        <v>388</v>
      </c>
      <c r="H88" s="37"/>
      <c r="I88" s="37"/>
      <c r="J88" s="37"/>
      <c r="K88" s="37" t="s">
        <v>266</v>
      </c>
      <c r="L88" s="37">
        <v>0.054</v>
      </c>
      <c r="M88" s="37"/>
      <c r="N88" s="37" t="s">
        <v>308</v>
      </c>
      <c r="O88" s="37" t="s">
        <v>129</v>
      </c>
      <c r="P88" s="38"/>
      <c r="Q88" s="38"/>
      <c r="R88" s="44">
        <f t="shared" si="97"/>
        <v>0.054</v>
      </c>
      <c r="S88" s="44">
        <f t="shared" si="98"/>
        <v>180</v>
      </c>
      <c r="T88" s="44">
        <f t="shared" si="99"/>
        <v>0</v>
      </c>
      <c r="U88" s="44">
        <f t="shared" si="100"/>
        <v>0</v>
      </c>
      <c r="V88" s="44">
        <f t="shared" si="101"/>
        <v>0</v>
      </c>
      <c r="W88" s="44"/>
      <c r="X88" s="45">
        <f t="shared" si="102"/>
        <v>180</v>
      </c>
      <c r="Y88" s="44"/>
      <c r="Z88" s="44"/>
      <c r="AA88" s="44"/>
      <c r="AB88" s="44"/>
      <c r="AC88" s="44"/>
      <c r="AD88" s="44"/>
      <c r="AE88" s="44">
        <v>6</v>
      </c>
      <c r="AF88" s="45">
        <f t="shared" si="103"/>
        <v>0</v>
      </c>
      <c r="AG88" s="44"/>
      <c r="AH88" s="44">
        <f t="shared" si="104"/>
        <v>65</v>
      </c>
      <c r="AI88" s="44"/>
      <c r="AJ88" s="45">
        <f t="shared" si="105"/>
        <v>0</v>
      </c>
      <c r="AK88" s="44"/>
      <c r="AL88" s="44">
        <f t="shared" si="106"/>
        <v>0</v>
      </c>
      <c r="AM88" s="44"/>
      <c r="AN88" s="44">
        <f t="shared" si="107"/>
        <v>0</v>
      </c>
      <c r="AO88" s="44"/>
      <c r="AP88" s="44"/>
      <c r="AQ88" s="44">
        <f t="shared" si="108"/>
        <v>0</v>
      </c>
      <c r="AR88" s="44"/>
      <c r="AS88" s="44"/>
      <c r="AT88" s="44"/>
      <c r="AU88" s="45">
        <f t="shared" si="109"/>
        <v>0</v>
      </c>
      <c r="AV88" s="44"/>
      <c r="AW88" s="44"/>
      <c r="AX88" s="45"/>
      <c r="AY88" s="44"/>
      <c r="AZ88" s="44">
        <f t="shared" si="110"/>
        <v>0</v>
      </c>
      <c r="BA88" s="44"/>
      <c r="BB88" s="44">
        <f t="shared" si="111"/>
        <v>0</v>
      </c>
      <c r="BC88" s="44"/>
      <c r="BD88" s="44"/>
      <c r="BE88" s="44"/>
      <c r="BF88" s="44"/>
      <c r="BG88" s="45">
        <f t="shared" si="112"/>
        <v>0</v>
      </c>
      <c r="BH88" s="44">
        <v>0</v>
      </c>
      <c r="BI88" s="44">
        <f t="shared" si="113"/>
        <v>0</v>
      </c>
      <c r="BJ88" s="44"/>
      <c r="BK88" s="44">
        <f t="shared" si="114"/>
        <v>0</v>
      </c>
      <c r="BL88" s="44"/>
      <c r="BM88" s="44"/>
      <c r="BN88" s="44"/>
      <c r="BO88" s="44"/>
      <c r="BP88" s="44"/>
      <c r="BQ88" s="45">
        <f t="shared" si="115"/>
        <v>0</v>
      </c>
      <c r="BR88" s="44"/>
      <c r="BS88" s="44">
        <f t="shared" si="116"/>
        <v>0</v>
      </c>
      <c r="BT88" s="44"/>
      <c r="BU88" s="44">
        <f t="shared" si="117"/>
        <v>0</v>
      </c>
      <c r="BV88" s="45">
        <f t="shared" si="118"/>
        <v>0</v>
      </c>
      <c r="BW88" s="44"/>
      <c r="BX88" s="45">
        <f t="shared" si="119"/>
        <v>0</v>
      </c>
      <c r="BY88" s="44"/>
      <c r="BZ88" s="45">
        <f t="shared" si="120"/>
        <v>0</v>
      </c>
      <c r="CA88" s="44"/>
      <c r="CB88" s="44"/>
      <c r="CC88" s="44"/>
      <c r="CD88" s="45">
        <f t="shared" si="121"/>
        <v>0</v>
      </c>
      <c r="CE88" s="45"/>
      <c r="CF88" s="45">
        <f t="shared" si="122"/>
        <v>0</v>
      </c>
      <c r="CG88" s="45">
        <f t="shared" si="123"/>
        <v>180</v>
      </c>
      <c r="CH88" s="45">
        <f t="shared" si="124"/>
        <v>36</v>
      </c>
      <c r="CI88" s="44">
        <v>0</v>
      </c>
      <c r="CJ88" s="46">
        <f t="shared" si="125"/>
        <v>0</v>
      </c>
      <c r="CK88" s="47">
        <f t="shared" si="126"/>
        <v>216</v>
      </c>
      <c r="CL88" s="48"/>
      <c r="CM88" s="44">
        <f t="shared" si="127"/>
        <v>0</v>
      </c>
      <c r="CN88" s="44"/>
      <c r="CO88" s="44">
        <f t="shared" si="128"/>
        <v>0</v>
      </c>
      <c r="CP88" s="44"/>
      <c r="CQ88" s="44">
        <f t="shared" si="129"/>
        <v>0</v>
      </c>
      <c r="CR88" s="44">
        <f t="shared" si="130"/>
        <v>0</v>
      </c>
      <c r="CS88" s="44">
        <f t="shared" si="131"/>
        <v>216</v>
      </c>
    </row>
    <row r="89" s="21" customFormat="1" ht="23" customHeight="1" spans="1:97">
      <c r="A89" s="36">
        <v>85</v>
      </c>
      <c r="B89" s="37" t="s">
        <v>261</v>
      </c>
      <c r="C89" s="37" t="s">
        <v>389</v>
      </c>
      <c r="D89" s="37" t="s">
        <v>337</v>
      </c>
      <c r="E89" s="37" t="s">
        <v>360</v>
      </c>
      <c r="F89" s="37" t="s">
        <v>125</v>
      </c>
      <c r="G89" s="37" t="s">
        <v>390</v>
      </c>
      <c r="H89" s="37"/>
      <c r="I89" s="37"/>
      <c r="J89" s="37"/>
      <c r="K89" s="37" t="s">
        <v>266</v>
      </c>
      <c r="L89" s="37">
        <v>0.054</v>
      </c>
      <c r="M89" s="37"/>
      <c r="N89" s="37" t="s">
        <v>308</v>
      </c>
      <c r="O89" s="37" t="s">
        <v>129</v>
      </c>
      <c r="P89" s="38"/>
      <c r="Q89" s="38"/>
      <c r="R89" s="44">
        <f t="shared" si="97"/>
        <v>0.054</v>
      </c>
      <c r="S89" s="44">
        <f t="shared" si="98"/>
        <v>180</v>
      </c>
      <c r="T89" s="44">
        <f t="shared" si="99"/>
        <v>0</v>
      </c>
      <c r="U89" s="44">
        <f t="shared" si="100"/>
        <v>0</v>
      </c>
      <c r="V89" s="44">
        <f t="shared" si="101"/>
        <v>0</v>
      </c>
      <c r="W89" s="44"/>
      <c r="X89" s="45">
        <f t="shared" si="102"/>
        <v>180</v>
      </c>
      <c r="Y89" s="44"/>
      <c r="Z89" s="44"/>
      <c r="AA89" s="44"/>
      <c r="AB89" s="44"/>
      <c r="AC89" s="44"/>
      <c r="AD89" s="44"/>
      <c r="AE89" s="44">
        <v>6</v>
      </c>
      <c r="AF89" s="45">
        <f t="shared" si="103"/>
        <v>0</v>
      </c>
      <c r="AG89" s="44"/>
      <c r="AH89" s="44">
        <f t="shared" si="104"/>
        <v>65</v>
      </c>
      <c r="AI89" s="44"/>
      <c r="AJ89" s="45">
        <f t="shared" si="105"/>
        <v>0</v>
      </c>
      <c r="AK89" s="44"/>
      <c r="AL89" s="44">
        <f t="shared" si="106"/>
        <v>0</v>
      </c>
      <c r="AM89" s="44"/>
      <c r="AN89" s="44">
        <f t="shared" si="107"/>
        <v>0</v>
      </c>
      <c r="AO89" s="44"/>
      <c r="AP89" s="44"/>
      <c r="AQ89" s="44">
        <f t="shared" si="108"/>
        <v>0</v>
      </c>
      <c r="AR89" s="44"/>
      <c r="AS89" s="44"/>
      <c r="AT89" s="44"/>
      <c r="AU89" s="45">
        <f t="shared" si="109"/>
        <v>0</v>
      </c>
      <c r="AV89" s="44"/>
      <c r="AW89" s="44"/>
      <c r="AX89" s="45"/>
      <c r="AY89" s="44"/>
      <c r="AZ89" s="44">
        <f t="shared" si="110"/>
        <v>0</v>
      </c>
      <c r="BA89" s="44"/>
      <c r="BB89" s="44">
        <f t="shared" si="111"/>
        <v>0</v>
      </c>
      <c r="BC89" s="44"/>
      <c r="BD89" s="44"/>
      <c r="BE89" s="44"/>
      <c r="BF89" s="44"/>
      <c r="BG89" s="45">
        <f t="shared" si="112"/>
        <v>0</v>
      </c>
      <c r="BH89" s="44">
        <v>0</v>
      </c>
      <c r="BI89" s="44">
        <f t="shared" si="113"/>
        <v>0</v>
      </c>
      <c r="BJ89" s="44"/>
      <c r="BK89" s="44">
        <f t="shared" si="114"/>
        <v>0</v>
      </c>
      <c r="BL89" s="44"/>
      <c r="BM89" s="44"/>
      <c r="BN89" s="44"/>
      <c r="BO89" s="44"/>
      <c r="BP89" s="44"/>
      <c r="BQ89" s="45">
        <f t="shared" si="115"/>
        <v>0</v>
      </c>
      <c r="BR89" s="44"/>
      <c r="BS89" s="44">
        <f t="shared" si="116"/>
        <v>0</v>
      </c>
      <c r="BT89" s="44"/>
      <c r="BU89" s="44">
        <f t="shared" si="117"/>
        <v>0</v>
      </c>
      <c r="BV89" s="45">
        <f t="shared" si="118"/>
        <v>0</v>
      </c>
      <c r="BW89" s="44"/>
      <c r="BX89" s="45">
        <f t="shared" si="119"/>
        <v>0</v>
      </c>
      <c r="BY89" s="44"/>
      <c r="BZ89" s="45">
        <f t="shared" si="120"/>
        <v>0</v>
      </c>
      <c r="CA89" s="44"/>
      <c r="CB89" s="44"/>
      <c r="CC89" s="44"/>
      <c r="CD89" s="45">
        <f t="shared" si="121"/>
        <v>0</v>
      </c>
      <c r="CE89" s="45"/>
      <c r="CF89" s="45">
        <f t="shared" si="122"/>
        <v>0</v>
      </c>
      <c r="CG89" s="45">
        <f t="shared" si="123"/>
        <v>180</v>
      </c>
      <c r="CH89" s="45">
        <f t="shared" si="124"/>
        <v>36</v>
      </c>
      <c r="CI89" s="44">
        <v>0</v>
      </c>
      <c r="CJ89" s="46">
        <f t="shared" si="125"/>
        <v>0</v>
      </c>
      <c r="CK89" s="47">
        <f t="shared" si="126"/>
        <v>216</v>
      </c>
      <c r="CL89" s="48"/>
      <c r="CM89" s="44">
        <f t="shared" si="127"/>
        <v>0</v>
      </c>
      <c r="CN89" s="44"/>
      <c r="CO89" s="44">
        <f t="shared" si="128"/>
        <v>0</v>
      </c>
      <c r="CP89" s="44"/>
      <c r="CQ89" s="44">
        <f t="shared" si="129"/>
        <v>0</v>
      </c>
      <c r="CR89" s="44">
        <f t="shared" si="130"/>
        <v>0</v>
      </c>
      <c r="CS89" s="44">
        <f t="shared" si="131"/>
        <v>216</v>
      </c>
    </row>
    <row r="90" s="21" customFormat="1" ht="23" customHeight="1" spans="1:97">
      <c r="A90" s="36">
        <v>86</v>
      </c>
      <c r="B90" s="37" t="s">
        <v>261</v>
      </c>
      <c r="C90" s="37" t="s">
        <v>391</v>
      </c>
      <c r="D90" s="37" t="s">
        <v>337</v>
      </c>
      <c r="E90" s="37" t="s">
        <v>360</v>
      </c>
      <c r="F90" s="37" t="s">
        <v>125</v>
      </c>
      <c r="G90" s="37" t="s">
        <v>392</v>
      </c>
      <c r="H90" s="37"/>
      <c r="I90" s="37"/>
      <c r="J90" s="37"/>
      <c r="K90" s="37" t="s">
        <v>266</v>
      </c>
      <c r="L90" s="37">
        <v>0.054</v>
      </c>
      <c r="M90" s="37"/>
      <c r="N90" s="37" t="s">
        <v>308</v>
      </c>
      <c r="O90" s="37" t="s">
        <v>129</v>
      </c>
      <c r="P90" s="38"/>
      <c r="Q90" s="38"/>
      <c r="R90" s="44">
        <f t="shared" si="97"/>
        <v>0.054</v>
      </c>
      <c r="S90" s="44">
        <f t="shared" si="98"/>
        <v>180</v>
      </c>
      <c r="T90" s="44">
        <f t="shared" si="99"/>
        <v>0</v>
      </c>
      <c r="U90" s="44">
        <f t="shared" si="100"/>
        <v>0</v>
      </c>
      <c r="V90" s="44">
        <f t="shared" si="101"/>
        <v>0</v>
      </c>
      <c r="W90" s="44"/>
      <c r="X90" s="45">
        <f t="shared" si="102"/>
        <v>180</v>
      </c>
      <c r="Y90" s="44"/>
      <c r="Z90" s="44"/>
      <c r="AA90" s="44"/>
      <c r="AB90" s="44"/>
      <c r="AC90" s="44"/>
      <c r="AD90" s="44"/>
      <c r="AE90" s="44">
        <v>6</v>
      </c>
      <c r="AF90" s="45">
        <f t="shared" si="103"/>
        <v>0</v>
      </c>
      <c r="AG90" s="44"/>
      <c r="AH90" s="44">
        <f t="shared" si="104"/>
        <v>65</v>
      </c>
      <c r="AI90" s="44"/>
      <c r="AJ90" s="45">
        <f t="shared" si="105"/>
        <v>0</v>
      </c>
      <c r="AK90" s="44"/>
      <c r="AL90" s="44">
        <f t="shared" si="106"/>
        <v>0</v>
      </c>
      <c r="AM90" s="44"/>
      <c r="AN90" s="44">
        <f t="shared" si="107"/>
        <v>0</v>
      </c>
      <c r="AO90" s="44"/>
      <c r="AP90" s="44"/>
      <c r="AQ90" s="44">
        <f t="shared" si="108"/>
        <v>0</v>
      </c>
      <c r="AR90" s="44"/>
      <c r="AS90" s="44"/>
      <c r="AT90" s="44"/>
      <c r="AU90" s="45">
        <f t="shared" si="109"/>
        <v>0</v>
      </c>
      <c r="AV90" s="44"/>
      <c r="AW90" s="44"/>
      <c r="AX90" s="45"/>
      <c r="AY90" s="44"/>
      <c r="AZ90" s="44">
        <f t="shared" si="110"/>
        <v>0</v>
      </c>
      <c r="BA90" s="44"/>
      <c r="BB90" s="44">
        <f t="shared" si="111"/>
        <v>0</v>
      </c>
      <c r="BC90" s="44"/>
      <c r="BD90" s="44"/>
      <c r="BE90" s="44"/>
      <c r="BF90" s="44"/>
      <c r="BG90" s="45">
        <f t="shared" si="112"/>
        <v>0</v>
      </c>
      <c r="BH90" s="44">
        <v>0</v>
      </c>
      <c r="BI90" s="44">
        <f t="shared" si="113"/>
        <v>0</v>
      </c>
      <c r="BJ90" s="44"/>
      <c r="BK90" s="44">
        <f t="shared" si="114"/>
        <v>0</v>
      </c>
      <c r="BL90" s="44"/>
      <c r="BM90" s="44"/>
      <c r="BN90" s="44"/>
      <c r="BO90" s="44"/>
      <c r="BP90" s="44"/>
      <c r="BQ90" s="45">
        <f t="shared" si="115"/>
        <v>0</v>
      </c>
      <c r="BR90" s="44"/>
      <c r="BS90" s="44">
        <f t="shared" si="116"/>
        <v>0</v>
      </c>
      <c r="BT90" s="44"/>
      <c r="BU90" s="44">
        <f t="shared" si="117"/>
        <v>0</v>
      </c>
      <c r="BV90" s="45">
        <f t="shared" si="118"/>
        <v>0</v>
      </c>
      <c r="BW90" s="44"/>
      <c r="BX90" s="45">
        <f t="shared" si="119"/>
        <v>0</v>
      </c>
      <c r="BY90" s="44"/>
      <c r="BZ90" s="45">
        <f t="shared" si="120"/>
        <v>0</v>
      </c>
      <c r="CA90" s="44"/>
      <c r="CB90" s="44"/>
      <c r="CC90" s="44"/>
      <c r="CD90" s="45">
        <f t="shared" si="121"/>
        <v>0</v>
      </c>
      <c r="CE90" s="45"/>
      <c r="CF90" s="45">
        <f t="shared" si="122"/>
        <v>0</v>
      </c>
      <c r="CG90" s="45">
        <f t="shared" si="123"/>
        <v>180</v>
      </c>
      <c r="CH90" s="45">
        <f t="shared" si="124"/>
        <v>36</v>
      </c>
      <c r="CI90" s="44">
        <v>0</v>
      </c>
      <c r="CJ90" s="46">
        <f t="shared" si="125"/>
        <v>0</v>
      </c>
      <c r="CK90" s="47">
        <f t="shared" si="126"/>
        <v>216</v>
      </c>
      <c r="CL90" s="48"/>
      <c r="CM90" s="44">
        <f t="shared" si="127"/>
        <v>0</v>
      </c>
      <c r="CN90" s="44"/>
      <c r="CO90" s="44">
        <f t="shared" si="128"/>
        <v>0</v>
      </c>
      <c r="CP90" s="44"/>
      <c r="CQ90" s="44">
        <f t="shared" si="129"/>
        <v>0</v>
      </c>
      <c r="CR90" s="44">
        <f t="shared" si="130"/>
        <v>0</v>
      </c>
      <c r="CS90" s="44">
        <f t="shared" si="131"/>
        <v>216</v>
      </c>
    </row>
    <row r="91" s="21" customFormat="1" ht="23" customHeight="1" spans="1:97">
      <c r="A91" s="36">
        <v>87</v>
      </c>
      <c r="B91" s="37" t="s">
        <v>261</v>
      </c>
      <c r="C91" s="37" t="s">
        <v>393</v>
      </c>
      <c r="D91" s="37" t="s">
        <v>263</v>
      </c>
      <c r="E91" s="37" t="s">
        <v>394</v>
      </c>
      <c r="F91" s="37" t="s">
        <v>125</v>
      </c>
      <c r="G91" s="37" t="s">
        <v>395</v>
      </c>
      <c r="H91" s="37"/>
      <c r="I91" s="37"/>
      <c r="J91" s="37"/>
      <c r="K91" s="37" t="s">
        <v>396</v>
      </c>
      <c r="L91" s="37">
        <v>1.5</v>
      </c>
      <c r="M91" s="37"/>
      <c r="N91" s="37" t="s">
        <v>249</v>
      </c>
      <c r="O91" s="37" t="s">
        <v>129</v>
      </c>
      <c r="P91" s="38"/>
      <c r="Q91" s="38"/>
      <c r="R91" s="44">
        <f t="shared" si="97"/>
        <v>1.5</v>
      </c>
      <c r="S91" s="44">
        <f t="shared" si="98"/>
        <v>220</v>
      </c>
      <c r="T91" s="44">
        <f t="shared" si="99"/>
        <v>0</v>
      </c>
      <c r="U91" s="44">
        <f t="shared" si="100"/>
        <v>0</v>
      </c>
      <c r="V91" s="44">
        <f t="shared" si="101"/>
        <v>0</v>
      </c>
      <c r="W91" s="44"/>
      <c r="X91" s="45">
        <f t="shared" si="102"/>
        <v>220</v>
      </c>
      <c r="Y91" s="44"/>
      <c r="Z91" s="44"/>
      <c r="AA91" s="44"/>
      <c r="AB91" s="44"/>
      <c r="AC91" s="44"/>
      <c r="AD91" s="44"/>
      <c r="AE91" s="44">
        <v>6</v>
      </c>
      <c r="AF91" s="45">
        <f t="shared" si="103"/>
        <v>0</v>
      </c>
      <c r="AG91" s="44"/>
      <c r="AH91" s="44">
        <f t="shared" si="104"/>
        <v>65</v>
      </c>
      <c r="AI91" s="44"/>
      <c r="AJ91" s="45">
        <f t="shared" si="105"/>
        <v>0</v>
      </c>
      <c r="AK91" s="44"/>
      <c r="AL91" s="44">
        <f t="shared" si="106"/>
        <v>0</v>
      </c>
      <c r="AM91" s="44"/>
      <c r="AN91" s="44">
        <f t="shared" si="107"/>
        <v>0</v>
      </c>
      <c r="AO91" s="44"/>
      <c r="AP91" s="44"/>
      <c r="AQ91" s="44">
        <f t="shared" si="108"/>
        <v>0</v>
      </c>
      <c r="AR91" s="44"/>
      <c r="AS91" s="44"/>
      <c r="AT91" s="44"/>
      <c r="AU91" s="45">
        <f t="shared" si="109"/>
        <v>0</v>
      </c>
      <c r="AV91" s="44"/>
      <c r="AW91" s="44"/>
      <c r="AX91" s="45"/>
      <c r="AY91" s="44"/>
      <c r="AZ91" s="44">
        <f t="shared" si="110"/>
        <v>0</v>
      </c>
      <c r="BA91" s="44"/>
      <c r="BB91" s="44">
        <f t="shared" si="111"/>
        <v>0</v>
      </c>
      <c r="BC91" s="44"/>
      <c r="BD91" s="44"/>
      <c r="BE91" s="44"/>
      <c r="BF91" s="44"/>
      <c r="BG91" s="45">
        <f t="shared" si="112"/>
        <v>0</v>
      </c>
      <c r="BH91" s="44">
        <v>0</v>
      </c>
      <c r="BI91" s="44">
        <f t="shared" si="113"/>
        <v>0</v>
      </c>
      <c r="BJ91" s="44"/>
      <c r="BK91" s="44">
        <f t="shared" si="114"/>
        <v>0</v>
      </c>
      <c r="BL91" s="44"/>
      <c r="BM91" s="44"/>
      <c r="BN91" s="44"/>
      <c r="BO91" s="44"/>
      <c r="BP91" s="44"/>
      <c r="BQ91" s="45">
        <f t="shared" si="115"/>
        <v>0</v>
      </c>
      <c r="BR91" s="44"/>
      <c r="BS91" s="44">
        <f t="shared" si="116"/>
        <v>0</v>
      </c>
      <c r="BT91" s="44"/>
      <c r="BU91" s="44">
        <f t="shared" si="117"/>
        <v>0</v>
      </c>
      <c r="BV91" s="45">
        <f t="shared" si="118"/>
        <v>0</v>
      </c>
      <c r="BW91" s="44"/>
      <c r="BX91" s="45">
        <f t="shared" si="119"/>
        <v>0</v>
      </c>
      <c r="BY91" s="44"/>
      <c r="BZ91" s="45">
        <f t="shared" si="120"/>
        <v>0</v>
      </c>
      <c r="CA91" s="44"/>
      <c r="CB91" s="44"/>
      <c r="CC91" s="44"/>
      <c r="CD91" s="45">
        <f t="shared" si="121"/>
        <v>0</v>
      </c>
      <c r="CE91" s="45"/>
      <c r="CF91" s="45">
        <f t="shared" si="122"/>
        <v>0</v>
      </c>
      <c r="CG91" s="45">
        <f t="shared" si="123"/>
        <v>220</v>
      </c>
      <c r="CH91" s="45">
        <f t="shared" si="124"/>
        <v>44</v>
      </c>
      <c r="CI91" s="44">
        <v>0</v>
      </c>
      <c r="CJ91" s="46">
        <f t="shared" si="125"/>
        <v>0</v>
      </c>
      <c r="CK91" s="47">
        <f t="shared" si="126"/>
        <v>264</v>
      </c>
      <c r="CL91" s="48"/>
      <c r="CM91" s="44">
        <f t="shared" si="127"/>
        <v>0</v>
      </c>
      <c r="CN91" s="44"/>
      <c r="CO91" s="44">
        <f t="shared" si="128"/>
        <v>0</v>
      </c>
      <c r="CP91" s="44"/>
      <c r="CQ91" s="44">
        <f t="shared" si="129"/>
        <v>0</v>
      </c>
      <c r="CR91" s="44">
        <f t="shared" si="130"/>
        <v>0</v>
      </c>
      <c r="CS91" s="44">
        <f t="shared" si="131"/>
        <v>264</v>
      </c>
    </row>
    <row r="92" s="21" customFormat="1" ht="23" customHeight="1" spans="1:97">
      <c r="A92" s="36">
        <v>88</v>
      </c>
      <c r="B92" s="37" t="s">
        <v>261</v>
      </c>
      <c r="C92" s="37" t="s">
        <v>397</v>
      </c>
      <c r="D92" s="37" t="s">
        <v>263</v>
      </c>
      <c r="E92" s="37" t="s">
        <v>394</v>
      </c>
      <c r="F92" s="37" t="s">
        <v>125</v>
      </c>
      <c r="G92" s="37" t="s">
        <v>395</v>
      </c>
      <c r="H92" s="37"/>
      <c r="I92" s="37"/>
      <c r="J92" s="37"/>
      <c r="K92" s="37" t="s">
        <v>396</v>
      </c>
      <c r="L92" s="37">
        <v>1.5</v>
      </c>
      <c r="M92" s="37"/>
      <c r="N92" s="37" t="s">
        <v>249</v>
      </c>
      <c r="O92" s="37" t="s">
        <v>129</v>
      </c>
      <c r="P92" s="38"/>
      <c r="Q92" s="38"/>
      <c r="R92" s="44">
        <f t="shared" si="97"/>
        <v>1.5</v>
      </c>
      <c r="S92" s="44">
        <f t="shared" si="98"/>
        <v>220</v>
      </c>
      <c r="T92" s="44">
        <f t="shared" si="99"/>
        <v>0</v>
      </c>
      <c r="U92" s="44">
        <f t="shared" si="100"/>
        <v>0</v>
      </c>
      <c r="V92" s="44">
        <f t="shared" si="101"/>
        <v>0</v>
      </c>
      <c r="W92" s="44"/>
      <c r="X92" s="45">
        <f t="shared" si="102"/>
        <v>220</v>
      </c>
      <c r="Y92" s="44"/>
      <c r="Z92" s="44"/>
      <c r="AA92" s="44"/>
      <c r="AB92" s="44"/>
      <c r="AC92" s="44"/>
      <c r="AD92" s="44"/>
      <c r="AE92" s="44">
        <v>6</v>
      </c>
      <c r="AF92" s="45">
        <f t="shared" si="103"/>
        <v>0</v>
      </c>
      <c r="AG92" s="44"/>
      <c r="AH92" s="44">
        <f t="shared" si="104"/>
        <v>65</v>
      </c>
      <c r="AI92" s="44"/>
      <c r="AJ92" s="45">
        <f t="shared" si="105"/>
        <v>0</v>
      </c>
      <c r="AK92" s="44"/>
      <c r="AL92" s="44">
        <f t="shared" si="106"/>
        <v>0</v>
      </c>
      <c r="AM92" s="44"/>
      <c r="AN92" s="44">
        <f t="shared" si="107"/>
        <v>0</v>
      </c>
      <c r="AO92" s="44"/>
      <c r="AP92" s="44"/>
      <c r="AQ92" s="44">
        <f t="shared" si="108"/>
        <v>0</v>
      </c>
      <c r="AR92" s="44"/>
      <c r="AS92" s="44"/>
      <c r="AT92" s="44"/>
      <c r="AU92" s="45">
        <f t="shared" si="109"/>
        <v>0</v>
      </c>
      <c r="AV92" s="44"/>
      <c r="AW92" s="44"/>
      <c r="AX92" s="45"/>
      <c r="AY92" s="44"/>
      <c r="AZ92" s="44">
        <f t="shared" si="110"/>
        <v>0</v>
      </c>
      <c r="BA92" s="44"/>
      <c r="BB92" s="44">
        <f t="shared" si="111"/>
        <v>0</v>
      </c>
      <c r="BC92" s="44"/>
      <c r="BD92" s="44"/>
      <c r="BE92" s="44"/>
      <c r="BF92" s="44"/>
      <c r="BG92" s="45">
        <f t="shared" si="112"/>
        <v>0</v>
      </c>
      <c r="BH92" s="44">
        <v>0</v>
      </c>
      <c r="BI92" s="44">
        <f t="shared" si="113"/>
        <v>0</v>
      </c>
      <c r="BJ92" s="44"/>
      <c r="BK92" s="44">
        <f t="shared" si="114"/>
        <v>0</v>
      </c>
      <c r="BL92" s="44"/>
      <c r="BM92" s="44"/>
      <c r="BN92" s="44"/>
      <c r="BO92" s="44"/>
      <c r="BP92" s="44"/>
      <c r="BQ92" s="45">
        <f t="shared" si="115"/>
        <v>0</v>
      </c>
      <c r="BR92" s="44"/>
      <c r="BS92" s="44">
        <f t="shared" si="116"/>
        <v>0</v>
      </c>
      <c r="BT92" s="44"/>
      <c r="BU92" s="44">
        <f t="shared" si="117"/>
        <v>0</v>
      </c>
      <c r="BV92" s="45">
        <f t="shared" si="118"/>
        <v>0</v>
      </c>
      <c r="BW92" s="44"/>
      <c r="BX92" s="45">
        <f t="shared" si="119"/>
        <v>0</v>
      </c>
      <c r="BY92" s="44"/>
      <c r="BZ92" s="45">
        <f t="shared" si="120"/>
        <v>0</v>
      </c>
      <c r="CA92" s="44"/>
      <c r="CB92" s="44"/>
      <c r="CC92" s="44"/>
      <c r="CD92" s="45">
        <f t="shared" si="121"/>
        <v>0</v>
      </c>
      <c r="CE92" s="45"/>
      <c r="CF92" s="45">
        <f t="shared" si="122"/>
        <v>0</v>
      </c>
      <c r="CG92" s="45">
        <f t="shared" si="123"/>
        <v>220</v>
      </c>
      <c r="CH92" s="45">
        <f t="shared" si="124"/>
        <v>44</v>
      </c>
      <c r="CI92" s="44">
        <v>0</v>
      </c>
      <c r="CJ92" s="46">
        <f t="shared" si="125"/>
        <v>0</v>
      </c>
      <c r="CK92" s="47">
        <f t="shared" si="126"/>
        <v>264</v>
      </c>
      <c r="CL92" s="48"/>
      <c r="CM92" s="44">
        <f t="shared" si="127"/>
        <v>0</v>
      </c>
      <c r="CN92" s="44"/>
      <c r="CO92" s="44">
        <f t="shared" si="128"/>
        <v>0</v>
      </c>
      <c r="CP92" s="44"/>
      <c r="CQ92" s="44">
        <f t="shared" si="129"/>
        <v>0</v>
      </c>
      <c r="CR92" s="44">
        <f t="shared" si="130"/>
        <v>0</v>
      </c>
      <c r="CS92" s="44">
        <f t="shared" si="131"/>
        <v>264</v>
      </c>
    </row>
    <row r="93" s="21" customFormat="1" ht="23" customHeight="1" spans="1:97">
      <c r="A93" s="36">
        <v>89</v>
      </c>
      <c r="B93" s="37" t="s">
        <v>261</v>
      </c>
      <c r="C93" s="37" t="s">
        <v>398</v>
      </c>
      <c r="D93" s="37" t="s">
        <v>240</v>
      </c>
      <c r="E93" s="37" t="s">
        <v>399</v>
      </c>
      <c r="F93" s="37" t="s">
        <v>125</v>
      </c>
      <c r="G93" s="37" t="s">
        <v>400</v>
      </c>
      <c r="H93" s="37"/>
      <c r="I93" s="37"/>
      <c r="J93" s="37"/>
      <c r="K93" s="37" t="s">
        <v>396</v>
      </c>
      <c r="L93" s="37">
        <v>10</v>
      </c>
      <c r="M93" s="37"/>
      <c r="N93" s="37" t="s">
        <v>249</v>
      </c>
      <c r="O93" s="37" t="s">
        <v>129</v>
      </c>
      <c r="P93" s="38"/>
      <c r="Q93" s="38"/>
      <c r="R93" s="44">
        <f t="shared" si="97"/>
        <v>10</v>
      </c>
      <c r="S93" s="44">
        <f t="shared" si="98"/>
        <v>320</v>
      </c>
      <c r="T93" s="44">
        <f t="shared" si="99"/>
        <v>0</v>
      </c>
      <c r="U93" s="44">
        <f t="shared" si="100"/>
        <v>0</v>
      </c>
      <c r="V93" s="44">
        <f t="shared" si="101"/>
        <v>0</v>
      </c>
      <c r="W93" s="44"/>
      <c r="X93" s="45">
        <f t="shared" si="102"/>
        <v>320</v>
      </c>
      <c r="Y93" s="44"/>
      <c r="Z93" s="44"/>
      <c r="AA93" s="44"/>
      <c r="AB93" s="44"/>
      <c r="AC93" s="44"/>
      <c r="AD93" s="44"/>
      <c r="AE93" s="44">
        <v>6</v>
      </c>
      <c r="AF93" s="45">
        <f t="shared" si="103"/>
        <v>0</v>
      </c>
      <c r="AG93" s="44"/>
      <c r="AH93" s="44">
        <f t="shared" si="104"/>
        <v>65</v>
      </c>
      <c r="AI93" s="44"/>
      <c r="AJ93" s="45">
        <f t="shared" si="105"/>
        <v>0</v>
      </c>
      <c r="AK93" s="44"/>
      <c r="AL93" s="44">
        <f t="shared" si="106"/>
        <v>0</v>
      </c>
      <c r="AM93" s="44"/>
      <c r="AN93" s="44">
        <f t="shared" si="107"/>
        <v>0</v>
      </c>
      <c r="AO93" s="44"/>
      <c r="AP93" s="44"/>
      <c r="AQ93" s="44">
        <f t="shared" si="108"/>
        <v>0</v>
      </c>
      <c r="AR93" s="44"/>
      <c r="AS93" s="44"/>
      <c r="AT93" s="44"/>
      <c r="AU93" s="45">
        <f t="shared" si="109"/>
        <v>0</v>
      </c>
      <c r="AV93" s="44"/>
      <c r="AW93" s="44"/>
      <c r="AX93" s="45"/>
      <c r="AY93" s="44"/>
      <c r="AZ93" s="44">
        <f t="shared" si="110"/>
        <v>0</v>
      </c>
      <c r="BA93" s="44"/>
      <c r="BB93" s="44">
        <f t="shared" si="111"/>
        <v>0</v>
      </c>
      <c r="BC93" s="44"/>
      <c r="BD93" s="44"/>
      <c r="BE93" s="44"/>
      <c r="BF93" s="44"/>
      <c r="BG93" s="45">
        <f t="shared" si="112"/>
        <v>0</v>
      </c>
      <c r="BH93" s="44">
        <v>0</v>
      </c>
      <c r="BI93" s="44">
        <f t="shared" si="113"/>
        <v>0</v>
      </c>
      <c r="BJ93" s="44"/>
      <c r="BK93" s="44">
        <f t="shared" si="114"/>
        <v>0</v>
      </c>
      <c r="BL93" s="44"/>
      <c r="BM93" s="44"/>
      <c r="BN93" s="44"/>
      <c r="BO93" s="44"/>
      <c r="BP93" s="44"/>
      <c r="BQ93" s="45">
        <f t="shared" si="115"/>
        <v>0</v>
      </c>
      <c r="BR93" s="44"/>
      <c r="BS93" s="44">
        <f t="shared" si="116"/>
        <v>0</v>
      </c>
      <c r="BT93" s="44"/>
      <c r="BU93" s="44">
        <f t="shared" si="117"/>
        <v>0</v>
      </c>
      <c r="BV93" s="45">
        <f t="shared" si="118"/>
        <v>0</v>
      </c>
      <c r="BW93" s="44"/>
      <c r="BX93" s="45">
        <f t="shared" si="119"/>
        <v>0</v>
      </c>
      <c r="BY93" s="44"/>
      <c r="BZ93" s="45">
        <f t="shared" si="120"/>
        <v>0</v>
      </c>
      <c r="CA93" s="44"/>
      <c r="CB93" s="44"/>
      <c r="CC93" s="44"/>
      <c r="CD93" s="45">
        <f t="shared" si="121"/>
        <v>0</v>
      </c>
      <c r="CE93" s="45"/>
      <c r="CF93" s="45">
        <f t="shared" si="122"/>
        <v>0</v>
      </c>
      <c r="CG93" s="45">
        <f t="shared" si="123"/>
        <v>320</v>
      </c>
      <c r="CH93" s="45">
        <f t="shared" si="124"/>
        <v>64</v>
      </c>
      <c r="CI93" s="44">
        <v>0</v>
      </c>
      <c r="CJ93" s="46">
        <f t="shared" si="125"/>
        <v>0</v>
      </c>
      <c r="CK93" s="47">
        <f t="shared" si="126"/>
        <v>384</v>
      </c>
      <c r="CL93" s="48"/>
      <c r="CM93" s="44">
        <f t="shared" si="127"/>
        <v>0</v>
      </c>
      <c r="CN93" s="44"/>
      <c r="CO93" s="44">
        <f t="shared" si="128"/>
        <v>0</v>
      </c>
      <c r="CP93" s="44"/>
      <c r="CQ93" s="44">
        <f t="shared" si="129"/>
        <v>0</v>
      </c>
      <c r="CR93" s="44">
        <f t="shared" si="130"/>
        <v>0</v>
      </c>
      <c r="CS93" s="44">
        <f t="shared" si="131"/>
        <v>384</v>
      </c>
    </row>
    <row r="94" s="21" customFormat="1" ht="23" customHeight="1" spans="1:97">
      <c r="A94" s="36">
        <v>90</v>
      </c>
      <c r="B94" s="37" t="s">
        <v>261</v>
      </c>
      <c r="C94" s="37" t="s">
        <v>401</v>
      </c>
      <c r="D94" s="37" t="s">
        <v>240</v>
      </c>
      <c r="E94" s="37" t="s">
        <v>399</v>
      </c>
      <c r="F94" s="37" t="s">
        <v>125</v>
      </c>
      <c r="G94" s="37" t="s">
        <v>402</v>
      </c>
      <c r="H94" s="37"/>
      <c r="I94" s="37"/>
      <c r="J94" s="37"/>
      <c r="K94" s="37" t="s">
        <v>396</v>
      </c>
      <c r="L94" s="37">
        <v>10</v>
      </c>
      <c r="M94" s="37"/>
      <c r="N94" s="37" t="s">
        <v>249</v>
      </c>
      <c r="O94" s="37" t="s">
        <v>129</v>
      </c>
      <c r="P94" s="38"/>
      <c r="Q94" s="38"/>
      <c r="R94" s="44">
        <f t="shared" si="97"/>
        <v>10</v>
      </c>
      <c r="S94" s="44">
        <f t="shared" si="98"/>
        <v>320</v>
      </c>
      <c r="T94" s="44">
        <f t="shared" si="99"/>
        <v>0</v>
      </c>
      <c r="U94" s="44">
        <f t="shared" si="100"/>
        <v>0</v>
      </c>
      <c r="V94" s="44">
        <f t="shared" si="101"/>
        <v>0</v>
      </c>
      <c r="W94" s="44"/>
      <c r="X94" s="45">
        <f t="shared" si="102"/>
        <v>320</v>
      </c>
      <c r="Y94" s="44"/>
      <c r="Z94" s="44"/>
      <c r="AA94" s="44"/>
      <c r="AB94" s="44"/>
      <c r="AC94" s="44"/>
      <c r="AD94" s="44"/>
      <c r="AE94" s="44">
        <v>6</v>
      </c>
      <c r="AF94" s="45">
        <f t="shared" si="103"/>
        <v>0</v>
      </c>
      <c r="AG94" s="44"/>
      <c r="AH94" s="44">
        <f t="shared" si="104"/>
        <v>65</v>
      </c>
      <c r="AI94" s="44"/>
      <c r="AJ94" s="45">
        <f t="shared" si="105"/>
        <v>0</v>
      </c>
      <c r="AK94" s="44"/>
      <c r="AL94" s="44">
        <f t="shared" si="106"/>
        <v>0</v>
      </c>
      <c r="AM94" s="44"/>
      <c r="AN94" s="44">
        <f t="shared" si="107"/>
        <v>0</v>
      </c>
      <c r="AO94" s="44"/>
      <c r="AP94" s="44"/>
      <c r="AQ94" s="44">
        <f t="shared" si="108"/>
        <v>0</v>
      </c>
      <c r="AR94" s="44"/>
      <c r="AS94" s="44"/>
      <c r="AT94" s="44"/>
      <c r="AU94" s="45">
        <f t="shared" si="109"/>
        <v>0</v>
      </c>
      <c r="AV94" s="44"/>
      <c r="AW94" s="44"/>
      <c r="AX94" s="45"/>
      <c r="AY94" s="44"/>
      <c r="AZ94" s="44">
        <f t="shared" si="110"/>
        <v>0</v>
      </c>
      <c r="BA94" s="44"/>
      <c r="BB94" s="44">
        <f t="shared" si="111"/>
        <v>0</v>
      </c>
      <c r="BC94" s="44"/>
      <c r="BD94" s="44"/>
      <c r="BE94" s="44"/>
      <c r="BF94" s="44"/>
      <c r="BG94" s="45">
        <f t="shared" si="112"/>
        <v>0</v>
      </c>
      <c r="BH94" s="44">
        <v>0</v>
      </c>
      <c r="BI94" s="44">
        <f t="shared" si="113"/>
        <v>0</v>
      </c>
      <c r="BJ94" s="44"/>
      <c r="BK94" s="44">
        <f t="shared" si="114"/>
        <v>0</v>
      </c>
      <c r="BL94" s="44"/>
      <c r="BM94" s="44"/>
      <c r="BN94" s="44"/>
      <c r="BO94" s="44"/>
      <c r="BP94" s="44"/>
      <c r="BQ94" s="45">
        <f t="shared" si="115"/>
        <v>0</v>
      </c>
      <c r="BR94" s="44"/>
      <c r="BS94" s="44">
        <f t="shared" si="116"/>
        <v>0</v>
      </c>
      <c r="BT94" s="44"/>
      <c r="BU94" s="44">
        <f t="shared" si="117"/>
        <v>0</v>
      </c>
      <c r="BV94" s="45">
        <f t="shared" si="118"/>
        <v>0</v>
      </c>
      <c r="BW94" s="44"/>
      <c r="BX94" s="45">
        <f t="shared" si="119"/>
        <v>0</v>
      </c>
      <c r="BY94" s="44"/>
      <c r="BZ94" s="45">
        <f t="shared" si="120"/>
        <v>0</v>
      </c>
      <c r="CA94" s="44"/>
      <c r="CB94" s="44"/>
      <c r="CC94" s="44"/>
      <c r="CD94" s="45">
        <f t="shared" si="121"/>
        <v>0</v>
      </c>
      <c r="CE94" s="45"/>
      <c r="CF94" s="45">
        <f t="shared" si="122"/>
        <v>0</v>
      </c>
      <c r="CG94" s="45">
        <f t="shared" si="123"/>
        <v>320</v>
      </c>
      <c r="CH94" s="45">
        <f t="shared" si="124"/>
        <v>64</v>
      </c>
      <c r="CI94" s="44">
        <v>0</v>
      </c>
      <c r="CJ94" s="46">
        <f t="shared" si="125"/>
        <v>0</v>
      </c>
      <c r="CK94" s="47">
        <f t="shared" si="126"/>
        <v>384</v>
      </c>
      <c r="CL94" s="48"/>
      <c r="CM94" s="44">
        <f t="shared" si="127"/>
        <v>0</v>
      </c>
      <c r="CN94" s="44"/>
      <c r="CO94" s="44">
        <f t="shared" si="128"/>
        <v>0</v>
      </c>
      <c r="CP94" s="44"/>
      <c r="CQ94" s="44">
        <f t="shared" si="129"/>
        <v>0</v>
      </c>
      <c r="CR94" s="44">
        <f t="shared" si="130"/>
        <v>0</v>
      </c>
      <c r="CS94" s="44">
        <f t="shared" si="131"/>
        <v>384</v>
      </c>
    </row>
    <row r="95" s="21" customFormat="1" ht="23" customHeight="1" spans="1:97">
      <c r="A95" s="36">
        <v>91</v>
      </c>
      <c r="B95" s="37" t="s">
        <v>261</v>
      </c>
      <c r="C95" s="37" t="s">
        <v>403</v>
      </c>
      <c r="D95" s="37" t="s">
        <v>263</v>
      </c>
      <c r="E95" s="37" t="s">
        <v>399</v>
      </c>
      <c r="F95" s="37" t="s">
        <v>125</v>
      </c>
      <c r="G95" s="37" t="s">
        <v>404</v>
      </c>
      <c r="H95" s="37"/>
      <c r="I95" s="37"/>
      <c r="J95" s="37"/>
      <c r="K95" s="37" t="s">
        <v>396</v>
      </c>
      <c r="L95" s="37">
        <v>10</v>
      </c>
      <c r="M95" s="37"/>
      <c r="N95" s="37" t="s">
        <v>249</v>
      </c>
      <c r="O95" s="37" t="s">
        <v>129</v>
      </c>
      <c r="P95" s="38"/>
      <c r="Q95" s="38"/>
      <c r="R95" s="44">
        <f t="shared" ref="R95:R134" si="132">L95</f>
        <v>10</v>
      </c>
      <c r="S95" s="44">
        <f t="shared" ref="S95:S134" si="133">_xlfn.IFS(R95=0,0,R95&lt;1,180,R95&lt;5,220,R95&lt;10,260,R95&lt;20,320,R95&lt;50,380,R95&lt;100,480,R95&gt;=100,480+6*(R95-100))</f>
        <v>320</v>
      </c>
      <c r="T95" s="44">
        <f t="shared" ref="T95:T134" si="134">M95</f>
        <v>0</v>
      </c>
      <c r="U95" s="44">
        <f t="shared" ref="U95:U134" si="135">_xlfn.IFS(T95=0,0,T95&lt;=20,200,T95&lt;=50,300,T95&gt;50,250+T95)</f>
        <v>0</v>
      </c>
      <c r="V95" s="44">
        <f t="shared" ref="V95:V134" si="136">_xlfn.IFS(F95="",0,F95="Ⅰ",0,F95="Ⅱ",S95*0.5,F95="Ⅲ",S95*0.7)</f>
        <v>0</v>
      </c>
      <c r="W95" s="44"/>
      <c r="X95" s="45">
        <f t="shared" ref="X95:X134" si="137">S95+U95+V95+W95</f>
        <v>320</v>
      </c>
      <c r="Y95" s="44"/>
      <c r="Z95" s="44"/>
      <c r="AA95" s="44"/>
      <c r="AB95" s="44"/>
      <c r="AC95" s="44"/>
      <c r="AD95" s="44"/>
      <c r="AE95" s="44">
        <v>6</v>
      </c>
      <c r="AF95" s="45">
        <f t="shared" ref="AF95:AF134" si="138">(AB95+AC95+AD95)*AE95</f>
        <v>0</v>
      </c>
      <c r="AG95" s="44"/>
      <c r="AH95" s="44">
        <f t="shared" ref="AH95:AH134" si="139">_xlfn.IFS(AG95&lt;=20,65,AG95&gt;20,(65*(1+0.2*ROUNDUP((AG95-20)/5,0))))</f>
        <v>65</v>
      </c>
      <c r="AI95" s="44"/>
      <c r="AJ95" s="45">
        <f t="shared" ref="AJ95:AJ134" si="140">AG95*AI95</f>
        <v>0</v>
      </c>
      <c r="AK95" s="44"/>
      <c r="AL95" s="44">
        <f t="shared" ref="AL95:AL134" si="141">AK95*50</f>
        <v>0</v>
      </c>
      <c r="AM95" s="44"/>
      <c r="AN95" s="44">
        <f t="shared" ref="AN95:AN134" si="142">AM95*30</f>
        <v>0</v>
      </c>
      <c r="AO95" s="44"/>
      <c r="AP95" s="44"/>
      <c r="AQ95" s="44">
        <f t="shared" ref="AQ95:AQ134" si="143">AP95*300</f>
        <v>0</v>
      </c>
      <c r="AR95" s="44"/>
      <c r="AS95" s="44"/>
      <c r="AT95" s="44"/>
      <c r="AU95" s="45">
        <f t="shared" ref="AU95:AU134" si="144">AL95+AN95+AO95+AQ95+AR95+AS95+AT95</f>
        <v>0</v>
      </c>
      <c r="AV95" s="44"/>
      <c r="AW95" s="44"/>
      <c r="AX95" s="45"/>
      <c r="AY95" s="44"/>
      <c r="AZ95" s="44">
        <f t="shared" ref="AZ95:AZ134" si="145">AY95*50</f>
        <v>0</v>
      </c>
      <c r="BA95" s="44"/>
      <c r="BB95" s="44">
        <f t="shared" ref="BB95:BB134" si="146">BA95*20</f>
        <v>0</v>
      </c>
      <c r="BC95" s="44"/>
      <c r="BD95" s="44"/>
      <c r="BE95" s="44"/>
      <c r="BF95" s="44"/>
      <c r="BG95" s="45">
        <f t="shared" ref="BG95:BG134" si="147">AZ95+BB95+BC95*50+BD95*55+BE95*60+BF95*60</f>
        <v>0</v>
      </c>
      <c r="BH95" s="44">
        <v>0</v>
      </c>
      <c r="BI95" s="44">
        <f t="shared" ref="BI95:BI134" si="148">BH95*40</f>
        <v>0</v>
      </c>
      <c r="BJ95" s="44"/>
      <c r="BK95" s="44">
        <f t="shared" ref="BK95:BK134" si="149">BJ95*90</f>
        <v>0</v>
      </c>
      <c r="BL95" s="44"/>
      <c r="BM95" s="44"/>
      <c r="BN95" s="44"/>
      <c r="BO95" s="44"/>
      <c r="BP95" s="44"/>
      <c r="BQ95" s="45">
        <f t="shared" ref="BQ95:BQ134" si="150">BI95+BK95+BL95+BM95+BN95+BO95+BP95</f>
        <v>0</v>
      </c>
      <c r="BR95" s="44"/>
      <c r="BS95" s="44">
        <f t="shared" ref="BS95:BS134" si="151">_xlfn.IFS(BR95&lt;=2,25*BR95,2&lt;BR95&lt;=8,200*BR95,BR95&gt;8,300*BR95)</f>
        <v>0</v>
      </c>
      <c r="BT95" s="44"/>
      <c r="BU95" s="44">
        <f t="shared" ref="BU95:BU134" si="152">BT95*50</f>
        <v>0</v>
      </c>
      <c r="BV95" s="45">
        <f t="shared" ref="BV95:BV134" si="153">BS95+BU95</f>
        <v>0</v>
      </c>
      <c r="BW95" s="44"/>
      <c r="BX95" s="45">
        <f t="shared" ref="BX95:BX134" si="154">BW95*50</f>
        <v>0</v>
      </c>
      <c r="BY95" s="44"/>
      <c r="BZ95" s="45">
        <f t="shared" ref="BZ95:BZ134" si="155">BY95*20</f>
        <v>0</v>
      </c>
      <c r="CA95" s="44"/>
      <c r="CB95" s="44"/>
      <c r="CC95" s="44"/>
      <c r="CD95" s="45">
        <f t="shared" ref="CD95:CD134" si="156">CA95*700+CB95*100+CC95*20</f>
        <v>0</v>
      </c>
      <c r="CE95" s="45"/>
      <c r="CF95" s="45">
        <f t="shared" ref="CF95:CF134" si="157">CE95*80</f>
        <v>0</v>
      </c>
      <c r="CG95" s="45">
        <f t="shared" ref="CG95:CG134" si="158">X95+Y95+Z95+AA95+AF95+AJ95+AU95+BG95+BQ95+BV95+BZ95+CD95+AX95+BX95+CF95</f>
        <v>320</v>
      </c>
      <c r="CH95" s="45">
        <f t="shared" ref="CH95:CH134" si="159">CG95*0.2</f>
        <v>64</v>
      </c>
      <c r="CI95" s="44">
        <v>0</v>
      </c>
      <c r="CJ95" s="46">
        <f t="shared" ref="CJ95:CJ134" si="160">_xlfn.IFS(CI95&lt;3,0,CI95&lt;7,CG95*20%,CI95&lt;11,CG95*30%,CI95&lt;31,CG95*(30%+5%*INT((CI95-7)/4)),CI95&gt;=31,CG95*60%)</f>
        <v>0</v>
      </c>
      <c r="CK95" s="47">
        <f t="shared" ref="CK95:CK134" si="161">ROUND(CG95+CH95+CJ95,0)</f>
        <v>384</v>
      </c>
      <c r="CL95" s="48"/>
      <c r="CM95" s="44">
        <f t="shared" ref="CM95:CM134" si="162">CL95*1500</f>
        <v>0</v>
      </c>
      <c r="CN95" s="44"/>
      <c r="CO95" s="44">
        <f t="shared" ref="CO95:CO134" si="163">CN95*300</f>
        <v>0</v>
      </c>
      <c r="CP95" s="44"/>
      <c r="CQ95" s="44">
        <f t="shared" ref="CQ95:CQ134" si="164">CP95*50</f>
        <v>0</v>
      </c>
      <c r="CR95" s="44">
        <f t="shared" ref="CR95:CR134" si="165">CM95+CO95+CQ95</f>
        <v>0</v>
      </c>
      <c r="CS95" s="44">
        <f t="shared" ref="CS95:CS134" si="166">CK95+CR95</f>
        <v>384</v>
      </c>
    </row>
    <row r="96" s="21" customFormat="1" ht="23" customHeight="1" spans="1:97">
      <c r="A96" s="36">
        <v>92</v>
      </c>
      <c r="B96" s="37" t="s">
        <v>261</v>
      </c>
      <c r="C96" s="37" t="s">
        <v>405</v>
      </c>
      <c r="D96" s="37" t="s">
        <v>263</v>
      </c>
      <c r="E96" s="37" t="s">
        <v>399</v>
      </c>
      <c r="F96" s="37" t="s">
        <v>125</v>
      </c>
      <c r="G96" s="37" t="s">
        <v>406</v>
      </c>
      <c r="H96" s="37"/>
      <c r="I96" s="37"/>
      <c r="J96" s="37"/>
      <c r="K96" s="37" t="s">
        <v>396</v>
      </c>
      <c r="L96" s="37">
        <v>10</v>
      </c>
      <c r="M96" s="37"/>
      <c r="N96" s="37" t="s">
        <v>249</v>
      </c>
      <c r="O96" s="37" t="s">
        <v>129</v>
      </c>
      <c r="P96" s="38"/>
      <c r="Q96" s="38"/>
      <c r="R96" s="44">
        <f t="shared" si="132"/>
        <v>10</v>
      </c>
      <c r="S96" s="44">
        <f t="shared" si="133"/>
        <v>320</v>
      </c>
      <c r="T96" s="44">
        <f t="shared" si="134"/>
        <v>0</v>
      </c>
      <c r="U96" s="44">
        <f t="shared" si="135"/>
        <v>0</v>
      </c>
      <c r="V96" s="44">
        <f t="shared" si="136"/>
        <v>0</v>
      </c>
      <c r="W96" s="44"/>
      <c r="X96" s="45">
        <f t="shared" si="137"/>
        <v>320</v>
      </c>
      <c r="Y96" s="44"/>
      <c r="Z96" s="44"/>
      <c r="AA96" s="44"/>
      <c r="AB96" s="44"/>
      <c r="AC96" s="44"/>
      <c r="AD96" s="44"/>
      <c r="AE96" s="44">
        <v>6</v>
      </c>
      <c r="AF96" s="45">
        <f t="shared" si="138"/>
        <v>0</v>
      </c>
      <c r="AG96" s="44"/>
      <c r="AH96" s="44">
        <f t="shared" si="139"/>
        <v>65</v>
      </c>
      <c r="AI96" s="44"/>
      <c r="AJ96" s="45">
        <f t="shared" si="140"/>
        <v>0</v>
      </c>
      <c r="AK96" s="44"/>
      <c r="AL96" s="44">
        <f t="shared" si="141"/>
        <v>0</v>
      </c>
      <c r="AM96" s="44"/>
      <c r="AN96" s="44">
        <f t="shared" si="142"/>
        <v>0</v>
      </c>
      <c r="AO96" s="44"/>
      <c r="AP96" s="44"/>
      <c r="AQ96" s="44">
        <f t="shared" si="143"/>
        <v>0</v>
      </c>
      <c r="AR96" s="44"/>
      <c r="AS96" s="44"/>
      <c r="AT96" s="44"/>
      <c r="AU96" s="45">
        <f t="shared" si="144"/>
        <v>0</v>
      </c>
      <c r="AV96" s="44"/>
      <c r="AW96" s="44"/>
      <c r="AX96" s="45"/>
      <c r="AY96" s="44"/>
      <c r="AZ96" s="44">
        <f t="shared" si="145"/>
        <v>0</v>
      </c>
      <c r="BA96" s="44"/>
      <c r="BB96" s="44">
        <f t="shared" si="146"/>
        <v>0</v>
      </c>
      <c r="BC96" s="44"/>
      <c r="BD96" s="44"/>
      <c r="BE96" s="44"/>
      <c r="BF96" s="44"/>
      <c r="BG96" s="45">
        <f t="shared" si="147"/>
        <v>0</v>
      </c>
      <c r="BH96" s="44">
        <v>0</v>
      </c>
      <c r="BI96" s="44">
        <f t="shared" si="148"/>
        <v>0</v>
      </c>
      <c r="BJ96" s="44"/>
      <c r="BK96" s="44">
        <f t="shared" si="149"/>
        <v>0</v>
      </c>
      <c r="BL96" s="44"/>
      <c r="BM96" s="44"/>
      <c r="BN96" s="44"/>
      <c r="BO96" s="44"/>
      <c r="BP96" s="44"/>
      <c r="BQ96" s="45">
        <f t="shared" si="150"/>
        <v>0</v>
      </c>
      <c r="BR96" s="44"/>
      <c r="BS96" s="44">
        <f t="shared" si="151"/>
        <v>0</v>
      </c>
      <c r="BT96" s="44"/>
      <c r="BU96" s="44">
        <f t="shared" si="152"/>
        <v>0</v>
      </c>
      <c r="BV96" s="45">
        <f t="shared" si="153"/>
        <v>0</v>
      </c>
      <c r="BW96" s="44"/>
      <c r="BX96" s="45">
        <f t="shared" si="154"/>
        <v>0</v>
      </c>
      <c r="BY96" s="44"/>
      <c r="BZ96" s="45">
        <f t="shared" si="155"/>
        <v>0</v>
      </c>
      <c r="CA96" s="44"/>
      <c r="CB96" s="44"/>
      <c r="CC96" s="44"/>
      <c r="CD96" s="45">
        <f t="shared" si="156"/>
        <v>0</v>
      </c>
      <c r="CE96" s="45"/>
      <c r="CF96" s="45">
        <f t="shared" si="157"/>
        <v>0</v>
      </c>
      <c r="CG96" s="45">
        <f t="shared" si="158"/>
        <v>320</v>
      </c>
      <c r="CH96" s="45">
        <f t="shared" si="159"/>
        <v>64</v>
      </c>
      <c r="CI96" s="44">
        <v>0</v>
      </c>
      <c r="CJ96" s="46">
        <f t="shared" si="160"/>
        <v>0</v>
      </c>
      <c r="CK96" s="47">
        <f t="shared" si="161"/>
        <v>384</v>
      </c>
      <c r="CL96" s="48"/>
      <c r="CM96" s="44">
        <f t="shared" si="162"/>
        <v>0</v>
      </c>
      <c r="CN96" s="44"/>
      <c r="CO96" s="44">
        <f t="shared" si="163"/>
        <v>0</v>
      </c>
      <c r="CP96" s="44"/>
      <c r="CQ96" s="44">
        <f t="shared" si="164"/>
        <v>0</v>
      </c>
      <c r="CR96" s="44">
        <f t="shared" si="165"/>
        <v>0</v>
      </c>
      <c r="CS96" s="44">
        <f t="shared" si="166"/>
        <v>384</v>
      </c>
    </row>
    <row r="97" s="21" customFormat="1" ht="23" customHeight="1" spans="1:97">
      <c r="A97" s="36">
        <v>93</v>
      </c>
      <c r="B97" s="37" t="s">
        <v>407</v>
      </c>
      <c r="C97" s="37" t="s">
        <v>408</v>
      </c>
      <c r="D97" s="37" t="s">
        <v>263</v>
      </c>
      <c r="E97" s="37" t="s">
        <v>409</v>
      </c>
      <c r="F97" s="37" t="s">
        <v>125</v>
      </c>
      <c r="G97" s="37" t="s">
        <v>410</v>
      </c>
      <c r="H97" s="37"/>
      <c r="I97" s="37"/>
      <c r="J97" s="37"/>
      <c r="K97" s="37" t="s">
        <v>396</v>
      </c>
      <c r="L97" s="37">
        <v>3</v>
      </c>
      <c r="M97" s="37"/>
      <c r="N97" s="37" t="s">
        <v>249</v>
      </c>
      <c r="O97" s="37">
        <v>2026.07</v>
      </c>
      <c r="P97" s="38"/>
      <c r="Q97" s="38"/>
      <c r="R97" s="44">
        <f t="shared" si="132"/>
        <v>3</v>
      </c>
      <c r="S97" s="44">
        <f t="shared" si="133"/>
        <v>220</v>
      </c>
      <c r="T97" s="44">
        <f t="shared" si="134"/>
        <v>0</v>
      </c>
      <c r="U97" s="44">
        <f t="shared" si="135"/>
        <v>0</v>
      </c>
      <c r="V97" s="44">
        <f t="shared" si="136"/>
        <v>0</v>
      </c>
      <c r="W97" s="44"/>
      <c r="X97" s="45">
        <f t="shared" si="137"/>
        <v>220</v>
      </c>
      <c r="Y97" s="44"/>
      <c r="Z97" s="44"/>
      <c r="AA97" s="44"/>
      <c r="AB97" s="44"/>
      <c r="AC97" s="44"/>
      <c r="AD97" s="44"/>
      <c r="AE97" s="44">
        <v>6</v>
      </c>
      <c r="AF97" s="45">
        <f t="shared" si="138"/>
        <v>0</v>
      </c>
      <c r="AG97" s="44"/>
      <c r="AH97" s="44">
        <f t="shared" si="139"/>
        <v>65</v>
      </c>
      <c r="AI97" s="44"/>
      <c r="AJ97" s="45">
        <f t="shared" si="140"/>
        <v>0</v>
      </c>
      <c r="AK97" s="44"/>
      <c r="AL97" s="44">
        <f t="shared" si="141"/>
        <v>0</v>
      </c>
      <c r="AM97" s="44"/>
      <c r="AN97" s="44">
        <f t="shared" si="142"/>
        <v>0</v>
      </c>
      <c r="AO97" s="44"/>
      <c r="AP97" s="44"/>
      <c r="AQ97" s="44">
        <f t="shared" si="143"/>
        <v>0</v>
      </c>
      <c r="AR97" s="44"/>
      <c r="AS97" s="44"/>
      <c r="AT97" s="44"/>
      <c r="AU97" s="45">
        <f t="shared" si="144"/>
        <v>0</v>
      </c>
      <c r="AV97" s="44"/>
      <c r="AW97" s="44"/>
      <c r="AX97" s="45"/>
      <c r="AY97" s="44"/>
      <c r="AZ97" s="44">
        <f t="shared" si="145"/>
        <v>0</v>
      </c>
      <c r="BA97" s="44"/>
      <c r="BB97" s="44">
        <f t="shared" si="146"/>
        <v>0</v>
      </c>
      <c r="BC97" s="44"/>
      <c r="BD97" s="44"/>
      <c r="BE97" s="44"/>
      <c r="BF97" s="44"/>
      <c r="BG97" s="45">
        <f t="shared" si="147"/>
        <v>0</v>
      </c>
      <c r="BH97" s="44">
        <v>0</v>
      </c>
      <c r="BI97" s="44">
        <f t="shared" si="148"/>
        <v>0</v>
      </c>
      <c r="BJ97" s="44"/>
      <c r="BK97" s="44">
        <f t="shared" si="149"/>
        <v>0</v>
      </c>
      <c r="BL97" s="44"/>
      <c r="BM97" s="44"/>
      <c r="BN97" s="44"/>
      <c r="BO97" s="44"/>
      <c r="BP97" s="44"/>
      <c r="BQ97" s="45">
        <f t="shared" si="150"/>
        <v>0</v>
      </c>
      <c r="BR97" s="44"/>
      <c r="BS97" s="44">
        <f t="shared" si="151"/>
        <v>0</v>
      </c>
      <c r="BT97" s="44"/>
      <c r="BU97" s="44">
        <f t="shared" si="152"/>
        <v>0</v>
      </c>
      <c r="BV97" s="45">
        <f t="shared" si="153"/>
        <v>0</v>
      </c>
      <c r="BW97" s="44"/>
      <c r="BX97" s="45">
        <f t="shared" si="154"/>
        <v>0</v>
      </c>
      <c r="BY97" s="44"/>
      <c r="BZ97" s="45">
        <f t="shared" si="155"/>
        <v>0</v>
      </c>
      <c r="CA97" s="44"/>
      <c r="CB97" s="44"/>
      <c r="CC97" s="44"/>
      <c r="CD97" s="45">
        <f t="shared" si="156"/>
        <v>0</v>
      </c>
      <c r="CE97" s="45"/>
      <c r="CF97" s="45">
        <f t="shared" si="157"/>
        <v>0</v>
      </c>
      <c r="CG97" s="45">
        <f t="shared" si="158"/>
        <v>220</v>
      </c>
      <c r="CH97" s="45">
        <f t="shared" si="159"/>
        <v>44</v>
      </c>
      <c r="CI97" s="44">
        <v>0</v>
      </c>
      <c r="CJ97" s="46">
        <f t="shared" si="160"/>
        <v>0</v>
      </c>
      <c r="CK97" s="47">
        <f t="shared" si="161"/>
        <v>264</v>
      </c>
      <c r="CL97" s="48"/>
      <c r="CM97" s="44">
        <f t="shared" si="162"/>
        <v>0</v>
      </c>
      <c r="CN97" s="44"/>
      <c r="CO97" s="44">
        <f t="shared" si="163"/>
        <v>0</v>
      </c>
      <c r="CP97" s="44"/>
      <c r="CQ97" s="44">
        <f t="shared" si="164"/>
        <v>0</v>
      </c>
      <c r="CR97" s="44">
        <f t="shared" si="165"/>
        <v>0</v>
      </c>
      <c r="CS97" s="44">
        <f t="shared" si="166"/>
        <v>264</v>
      </c>
    </row>
    <row r="98" s="21" customFormat="1" ht="23" customHeight="1" spans="1:97">
      <c r="A98" s="36">
        <v>94</v>
      </c>
      <c r="B98" s="37" t="s">
        <v>407</v>
      </c>
      <c r="C98" s="37" t="s">
        <v>411</v>
      </c>
      <c r="D98" s="37" t="s">
        <v>263</v>
      </c>
      <c r="E98" s="37" t="s">
        <v>409</v>
      </c>
      <c r="F98" s="37" t="s">
        <v>125</v>
      </c>
      <c r="G98" s="37" t="s">
        <v>412</v>
      </c>
      <c r="H98" s="37"/>
      <c r="I98" s="37"/>
      <c r="J98" s="37"/>
      <c r="K98" s="37" t="s">
        <v>396</v>
      </c>
      <c r="L98" s="37">
        <v>3</v>
      </c>
      <c r="M98" s="37"/>
      <c r="N98" s="37" t="s">
        <v>249</v>
      </c>
      <c r="O98" s="37">
        <v>2026.07</v>
      </c>
      <c r="P98" s="38"/>
      <c r="Q98" s="38"/>
      <c r="R98" s="44">
        <f t="shared" si="132"/>
        <v>3</v>
      </c>
      <c r="S98" s="44">
        <f t="shared" si="133"/>
        <v>220</v>
      </c>
      <c r="T98" s="44">
        <f t="shared" si="134"/>
        <v>0</v>
      </c>
      <c r="U98" s="44">
        <f t="shared" si="135"/>
        <v>0</v>
      </c>
      <c r="V98" s="44">
        <f t="shared" si="136"/>
        <v>0</v>
      </c>
      <c r="W98" s="44"/>
      <c r="X98" s="45">
        <f t="shared" si="137"/>
        <v>220</v>
      </c>
      <c r="Y98" s="44"/>
      <c r="Z98" s="44"/>
      <c r="AA98" s="44"/>
      <c r="AB98" s="44"/>
      <c r="AC98" s="44"/>
      <c r="AD98" s="44"/>
      <c r="AE98" s="44">
        <v>6</v>
      </c>
      <c r="AF98" s="45">
        <f t="shared" si="138"/>
        <v>0</v>
      </c>
      <c r="AG98" s="44"/>
      <c r="AH98" s="44">
        <f t="shared" si="139"/>
        <v>65</v>
      </c>
      <c r="AI98" s="44"/>
      <c r="AJ98" s="45">
        <f t="shared" si="140"/>
        <v>0</v>
      </c>
      <c r="AK98" s="44"/>
      <c r="AL98" s="44">
        <f t="shared" si="141"/>
        <v>0</v>
      </c>
      <c r="AM98" s="44"/>
      <c r="AN98" s="44">
        <f t="shared" si="142"/>
        <v>0</v>
      </c>
      <c r="AO98" s="44"/>
      <c r="AP98" s="44"/>
      <c r="AQ98" s="44">
        <f t="shared" si="143"/>
        <v>0</v>
      </c>
      <c r="AR98" s="44"/>
      <c r="AS98" s="44"/>
      <c r="AT98" s="44"/>
      <c r="AU98" s="45">
        <f t="shared" si="144"/>
        <v>0</v>
      </c>
      <c r="AV98" s="44"/>
      <c r="AW98" s="44"/>
      <c r="AX98" s="45"/>
      <c r="AY98" s="44"/>
      <c r="AZ98" s="44">
        <f t="shared" si="145"/>
        <v>0</v>
      </c>
      <c r="BA98" s="44"/>
      <c r="BB98" s="44">
        <f t="shared" si="146"/>
        <v>0</v>
      </c>
      <c r="BC98" s="44"/>
      <c r="BD98" s="44"/>
      <c r="BE98" s="44"/>
      <c r="BF98" s="44"/>
      <c r="BG98" s="45">
        <f t="shared" si="147"/>
        <v>0</v>
      </c>
      <c r="BH98" s="44">
        <v>0</v>
      </c>
      <c r="BI98" s="44">
        <f t="shared" si="148"/>
        <v>0</v>
      </c>
      <c r="BJ98" s="44"/>
      <c r="BK98" s="44">
        <f t="shared" si="149"/>
        <v>0</v>
      </c>
      <c r="BL98" s="44"/>
      <c r="BM98" s="44"/>
      <c r="BN98" s="44"/>
      <c r="BO98" s="44"/>
      <c r="BP98" s="44"/>
      <c r="BQ98" s="45">
        <f t="shared" si="150"/>
        <v>0</v>
      </c>
      <c r="BR98" s="44"/>
      <c r="BS98" s="44">
        <f t="shared" si="151"/>
        <v>0</v>
      </c>
      <c r="BT98" s="44"/>
      <c r="BU98" s="44">
        <f t="shared" si="152"/>
        <v>0</v>
      </c>
      <c r="BV98" s="45">
        <f t="shared" si="153"/>
        <v>0</v>
      </c>
      <c r="BW98" s="44"/>
      <c r="BX98" s="45">
        <f t="shared" si="154"/>
        <v>0</v>
      </c>
      <c r="BY98" s="44"/>
      <c r="BZ98" s="45">
        <f t="shared" si="155"/>
        <v>0</v>
      </c>
      <c r="CA98" s="44"/>
      <c r="CB98" s="44"/>
      <c r="CC98" s="44"/>
      <c r="CD98" s="45">
        <f t="shared" si="156"/>
        <v>0</v>
      </c>
      <c r="CE98" s="45"/>
      <c r="CF98" s="45">
        <f t="shared" si="157"/>
        <v>0</v>
      </c>
      <c r="CG98" s="45">
        <f t="shared" si="158"/>
        <v>220</v>
      </c>
      <c r="CH98" s="45">
        <f t="shared" si="159"/>
        <v>44</v>
      </c>
      <c r="CI98" s="44">
        <v>0</v>
      </c>
      <c r="CJ98" s="46">
        <f t="shared" si="160"/>
        <v>0</v>
      </c>
      <c r="CK98" s="47">
        <f t="shared" si="161"/>
        <v>264</v>
      </c>
      <c r="CL98" s="48"/>
      <c r="CM98" s="44">
        <f t="shared" si="162"/>
        <v>0</v>
      </c>
      <c r="CN98" s="44"/>
      <c r="CO98" s="44">
        <f t="shared" si="163"/>
        <v>0</v>
      </c>
      <c r="CP98" s="44"/>
      <c r="CQ98" s="44">
        <f t="shared" si="164"/>
        <v>0</v>
      </c>
      <c r="CR98" s="44">
        <f t="shared" si="165"/>
        <v>0</v>
      </c>
      <c r="CS98" s="44">
        <f t="shared" si="166"/>
        <v>264</v>
      </c>
    </row>
    <row r="99" s="21" customFormat="1" ht="23" customHeight="1" spans="1:97">
      <c r="A99" s="36">
        <v>95</v>
      </c>
      <c r="B99" s="37" t="s">
        <v>407</v>
      </c>
      <c r="C99" s="37" t="s">
        <v>413</v>
      </c>
      <c r="D99" s="37" t="s">
        <v>263</v>
      </c>
      <c r="E99" s="37" t="s">
        <v>414</v>
      </c>
      <c r="F99" s="37" t="s">
        <v>125</v>
      </c>
      <c r="G99" s="37" t="s">
        <v>415</v>
      </c>
      <c r="H99" s="37"/>
      <c r="I99" s="37"/>
      <c r="J99" s="37"/>
      <c r="K99" s="37" t="s">
        <v>396</v>
      </c>
      <c r="L99" s="37">
        <v>4</v>
      </c>
      <c r="M99" s="37"/>
      <c r="N99" s="37" t="s">
        <v>249</v>
      </c>
      <c r="O99" s="37">
        <v>2026.07</v>
      </c>
      <c r="P99" s="38"/>
      <c r="Q99" s="38"/>
      <c r="R99" s="44">
        <f t="shared" si="132"/>
        <v>4</v>
      </c>
      <c r="S99" s="44">
        <f t="shared" si="133"/>
        <v>220</v>
      </c>
      <c r="T99" s="44">
        <f t="shared" si="134"/>
        <v>0</v>
      </c>
      <c r="U99" s="44">
        <f t="shared" si="135"/>
        <v>0</v>
      </c>
      <c r="V99" s="44">
        <f t="shared" si="136"/>
        <v>0</v>
      </c>
      <c r="W99" s="44"/>
      <c r="X99" s="45">
        <f t="shared" si="137"/>
        <v>220</v>
      </c>
      <c r="Y99" s="44"/>
      <c r="Z99" s="44"/>
      <c r="AA99" s="44"/>
      <c r="AB99" s="44"/>
      <c r="AC99" s="44"/>
      <c r="AD99" s="44"/>
      <c r="AE99" s="44">
        <v>6</v>
      </c>
      <c r="AF99" s="45">
        <f t="shared" si="138"/>
        <v>0</v>
      </c>
      <c r="AG99" s="44"/>
      <c r="AH99" s="44">
        <f t="shared" si="139"/>
        <v>65</v>
      </c>
      <c r="AI99" s="44"/>
      <c r="AJ99" s="45">
        <f t="shared" si="140"/>
        <v>0</v>
      </c>
      <c r="AK99" s="44"/>
      <c r="AL99" s="44">
        <f t="shared" si="141"/>
        <v>0</v>
      </c>
      <c r="AM99" s="44"/>
      <c r="AN99" s="44">
        <f t="shared" si="142"/>
        <v>0</v>
      </c>
      <c r="AO99" s="44"/>
      <c r="AP99" s="44"/>
      <c r="AQ99" s="44">
        <f t="shared" si="143"/>
        <v>0</v>
      </c>
      <c r="AR99" s="44"/>
      <c r="AS99" s="44"/>
      <c r="AT99" s="44"/>
      <c r="AU99" s="45">
        <f t="shared" si="144"/>
        <v>0</v>
      </c>
      <c r="AV99" s="44"/>
      <c r="AW99" s="44"/>
      <c r="AX99" s="45"/>
      <c r="AY99" s="44"/>
      <c r="AZ99" s="44">
        <f t="shared" si="145"/>
        <v>0</v>
      </c>
      <c r="BA99" s="44"/>
      <c r="BB99" s="44">
        <f t="shared" si="146"/>
        <v>0</v>
      </c>
      <c r="BC99" s="44"/>
      <c r="BD99" s="44"/>
      <c r="BE99" s="44"/>
      <c r="BF99" s="44"/>
      <c r="BG99" s="45">
        <f t="shared" si="147"/>
        <v>0</v>
      </c>
      <c r="BH99" s="44">
        <v>0</v>
      </c>
      <c r="BI99" s="44">
        <f t="shared" si="148"/>
        <v>0</v>
      </c>
      <c r="BJ99" s="44"/>
      <c r="BK99" s="44">
        <f t="shared" si="149"/>
        <v>0</v>
      </c>
      <c r="BL99" s="44"/>
      <c r="BM99" s="44"/>
      <c r="BN99" s="44"/>
      <c r="BO99" s="44"/>
      <c r="BP99" s="44"/>
      <c r="BQ99" s="45">
        <f t="shared" si="150"/>
        <v>0</v>
      </c>
      <c r="BR99" s="44"/>
      <c r="BS99" s="44">
        <f t="shared" si="151"/>
        <v>0</v>
      </c>
      <c r="BT99" s="44"/>
      <c r="BU99" s="44">
        <f t="shared" si="152"/>
        <v>0</v>
      </c>
      <c r="BV99" s="45">
        <f t="shared" si="153"/>
        <v>0</v>
      </c>
      <c r="BW99" s="44"/>
      <c r="BX99" s="45">
        <f t="shared" si="154"/>
        <v>0</v>
      </c>
      <c r="BY99" s="44"/>
      <c r="BZ99" s="45">
        <f t="shared" si="155"/>
        <v>0</v>
      </c>
      <c r="CA99" s="44"/>
      <c r="CB99" s="44"/>
      <c r="CC99" s="44"/>
      <c r="CD99" s="45">
        <f t="shared" si="156"/>
        <v>0</v>
      </c>
      <c r="CE99" s="45"/>
      <c r="CF99" s="45">
        <f t="shared" si="157"/>
        <v>0</v>
      </c>
      <c r="CG99" s="45">
        <f t="shared" si="158"/>
        <v>220</v>
      </c>
      <c r="CH99" s="45">
        <f t="shared" si="159"/>
        <v>44</v>
      </c>
      <c r="CI99" s="44">
        <v>0</v>
      </c>
      <c r="CJ99" s="46">
        <f t="shared" si="160"/>
        <v>0</v>
      </c>
      <c r="CK99" s="47">
        <f t="shared" si="161"/>
        <v>264</v>
      </c>
      <c r="CL99" s="48"/>
      <c r="CM99" s="44">
        <f t="shared" si="162"/>
        <v>0</v>
      </c>
      <c r="CN99" s="44"/>
      <c r="CO99" s="44">
        <f t="shared" si="163"/>
        <v>0</v>
      </c>
      <c r="CP99" s="44"/>
      <c r="CQ99" s="44">
        <f t="shared" si="164"/>
        <v>0</v>
      </c>
      <c r="CR99" s="44">
        <f t="shared" si="165"/>
        <v>0</v>
      </c>
      <c r="CS99" s="44">
        <f t="shared" si="166"/>
        <v>264</v>
      </c>
    </row>
    <row r="100" s="21" customFormat="1" ht="23" customHeight="1" spans="1:97">
      <c r="A100" s="36">
        <v>96</v>
      </c>
      <c r="B100" s="37" t="s">
        <v>407</v>
      </c>
      <c r="C100" s="37" t="s">
        <v>416</v>
      </c>
      <c r="D100" s="37" t="s">
        <v>417</v>
      </c>
      <c r="E100" s="37" t="s">
        <v>418</v>
      </c>
      <c r="F100" s="37" t="s">
        <v>125</v>
      </c>
      <c r="G100" s="37" t="s">
        <v>419</v>
      </c>
      <c r="H100" s="37"/>
      <c r="I100" s="37"/>
      <c r="J100" s="37"/>
      <c r="K100" s="37" t="s">
        <v>300</v>
      </c>
      <c r="L100" s="37">
        <v>1.28</v>
      </c>
      <c r="M100" s="37"/>
      <c r="N100" s="37" t="s">
        <v>308</v>
      </c>
      <c r="O100" s="37">
        <v>2026.07</v>
      </c>
      <c r="P100" s="38"/>
      <c r="Q100" s="38"/>
      <c r="R100" s="44">
        <f t="shared" si="132"/>
        <v>1.28</v>
      </c>
      <c r="S100" s="44">
        <f t="shared" si="133"/>
        <v>220</v>
      </c>
      <c r="T100" s="44">
        <f t="shared" si="134"/>
        <v>0</v>
      </c>
      <c r="U100" s="44">
        <f t="shared" si="135"/>
        <v>0</v>
      </c>
      <c r="V100" s="44">
        <f t="shared" si="136"/>
        <v>0</v>
      </c>
      <c r="W100" s="44"/>
      <c r="X100" s="45">
        <f t="shared" si="137"/>
        <v>220</v>
      </c>
      <c r="Y100" s="44"/>
      <c r="Z100" s="44"/>
      <c r="AA100" s="44"/>
      <c r="AB100" s="44"/>
      <c r="AC100" s="44"/>
      <c r="AD100" s="44"/>
      <c r="AE100" s="44">
        <v>6</v>
      </c>
      <c r="AF100" s="45">
        <f t="shared" si="138"/>
        <v>0</v>
      </c>
      <c r="AG100" s="44"/>
      <c r="AH100" s="44">
        <f t="shared" si="139"/>
        <v>65</v>
      </c>
      <c r="AI100" s="44"/>
      <c r="AJ100" s="45">
        <f t="shared" si="140"/>
        <v>0</v>
      </c>
      <c r="AK100" s="44"/>
      <c r="AL100" s="44">
        <f t="shared" si="141"/>
        <v>0</v>
      </c>
      <c r="AM100" s="44"/>
      <c r="AN100" s="44">
        <f t="shared" si="142"/>
        <v>0</v>
      </c>
      <c r="AO100" s="44"/>
      <c r="AP100" s="44"/>
      <c r="AQ100" s="44">
        <f t="shared" si="143"/>
        <v>0</v>
      </c>
      <c r="AR100" s="44"/>
      <c r="AS100" s="44"/>
      <c r="AT100" s="44"/>
      <c r="AU100" s="45">
        <f t="shared" si="144"/>
        <v>0</v>
      </c>
      <c r="AV100" s="44"/>
      <c r="AW100" s="44"/>
      <c r="AX100" s="45"/>
      <c r="AY100" s="44"/>
      <c r="AZ100" s="44">
        <f t="shared" si="145"/>
        <v>0</v>
      </c>
      <c r="BA100" s="44"/>
      <c r="BB100" s="44">
        <f t="shared" si="146"/>
        <v>0</v>
      </c>
      <c r="BC100" s="44"/>
      <c r="BD100" s="44"/>
      <c r="BE100" s="44"/>
      <c r="BF100" s="44"/>
      <c r="BG100" s="45">
        <f t="shared" si="147"/>
        <v>0</v>
      </c>
      <c r="BH100" s="44">
        <v>0</v>
      </c>
      <c r="BI100" s="44">
        <f t="shared" si="148"/>
        <v>0</v>
      </c>
      <c r="BJ100" s="44"/>
      <c r="BK100" s="44">
        <f t="shared" si="149"/>
        <v>0</v>
      </c>
      <c r="BL100" s="44"/>
      <c r="BM100" s="44"/>
      <c r="BN100" s="44"/>
      <c r="BO100" s="44"/>
      <c r="BP100" s="44"/>
      <c r="BQ100" s="45">
        <f t="shared" si="150"/>
        <v>0</v>
      </c>
      <c r="BR100" s="44"/>
      <c r="BS100" s="44">
        <f t="shared" si="151"/>
        <v>0</v>
      </c>
      <c r="BT100" s="44"/>
      <c r="BU100" s="44">
        <f t="shared" si="152"/>
        <v>0</v>
      </c>
      <c r="BV100" s="45">
        <f t="shared" si="153"/>
        <v>0</v>
      </c>
      <c r="BW100" s="44"/>
      <c r="BX100" s="45">
        <f t="shared" si="154"/>
        <v>0</v>
      </c>
      <c r="BY100" s="44"/>
      <c r="BZ100" s="45">
        <f t="shared" si="155"/>
        <v>0</v>
      </c>
      <c r="CA100" s="44"/>
      <c r="CB100" s="44"/>
      <c r="CC100" s="44"/>
      <c r="CD100" s="45">
        <f t="shared" si="156"/>
        <v>0</v>
      </c>
      <c r="CE100" s="45"/>
      <c r="CF100" s="45">
        <f t="shared" si="157"/>
        <v>0</v>
      </c>
      <c r="CG100" s="45">
        <f t="shared" si="158"/>
        <v>220</v>
      </c>
      <c r="CH100" s="45">
        <f t="shared" si="159"/>
        <v>44</v>
      </c>
      <c r="CI100" s="44">
        <v>0</v>
      </c>
      <c r="CJ100" s="46">
        <f t="shared" si="160"/>
        <v>0</v>
      </c>
      <c r="CK100" s="47">
        <f t="shared" si="161"/>
        <v>264</v>
      </c>
      <c r="CL100" s="48"/>
      <c r="CM100" s="44">
        <f t="shared" si="162"/>
        <v>0</v>
      </c>
      <c r="CN100" s="44"/>
      <c r="CO100" s="44">
        <f t="shared" si="163"/>
        <v>0</v>
      </c>
      <c r="CP100" s="44"/>
      <c r="CQ100" s="44">
        <f t="shared" si="164"/>
        <v>0</v>
      </c>
      <c r="CR100" s="44">
        <f t="shared" si="165"/>
        <v>0</v>
      </c>
      <c r="CS100" s="44">
        <f t="shared" si="166"/>
        <v>264</v>
      </c>
    </row>
    <row r="101" s="21" customFormat="1" ht="23" customHeight="1" spans="1:97">
      <c r="A101" s="36">
        <v>97</v>
      </c>
      <c r="B101" s="37" t="s">
        <v>407</v>
      </c>
      <c r="C101" s="37" t="s">
        <v>420</v>
      </c>
      <c r="D101" s="37" t="s">
        <v>417</v>
      </c>
      <c r="E101" s="37" t="s">
        <v>418</v>
      </c>
      <c r="F101" s="37" t="s">
        <v>125</v>
      </c>
      <c r="G101" s="37" t="s">
        <v>421</v>
      </c>
      <c r="H101" s="37"/>
      <c r="I101" s="37"/>
      <c r="J101" s="37"/>
      <c r="K101" s="37" t="s">
        <v>300</v>
      </c>
      <c r="L101" s="37">
        <v>1.28</v>
      </c>
      <c r="M101" s="37"/>
      <c r="N101" s="37" t="s">
        <v>308</v>
      </c>
      <c r="O101" s="37">
        <v>2026.07</v>
      </c>
      <c r="P101" s="38"/>
      <c r="Q101" s="38"/>
      <c r="R101" s="44">
        <f t="shared" si="132"/>
        <v>1.28</v>
      </c>
      <c r="S101" s="44">
        <f t="shared" si="133"/>
        <v>220</v>
      </c>
      <c r="T101" s="44">
        <f t="shared" si="134"/>
        <v>0</v>
      </c>
      <c r="U101" s="44">
        <f t="shared" si="135"/>
        <v>0</v>
      </c>
      <c r="V101" s="44">
        <f t="shared" si="136"/>
        <v>0</v>
      </c>
      <c r="W101" s="44"/>
      <c r="X101" s="45">
        <f t="shared" si="137"/>
        <v>220</v>
      </c>
      <c r="Y101" s="44"/>
      <c r="Z101" s="44"/>
      <c r="AA101" s="44"/>
      <c r="AB101" s="44"/>
      <c r="AC101" s="44"/>
      <c r="AD101" s="44"/>
      <c r="AE101" s="44">
        <v>6</v>
      </c>
      <c r="AF101" s="45">
        <f t="shared" si="138"/>
        <v>0</v>
      </c>
      <c r="AG101" s="44"/>
      <c r="AH101" s="44">
        <f t="shared" si="139"/>
        <v>65</v>
      </c>
      <c r="AI101" s="44"/>
      <c r="AJ101" s="45">
        <f t="shared" si="140"/>
        <v>0</v>
      </c>
      <c r="AK101" s="44"/>
      <c r="AL101" s="44">
        <f t="shared" si="141"/>
        <v>0</v>
      </c>
      <c r="AM101" s="44"/>
      <c r="AN101" s="44">
        <f t="shared" si="142"/>
        <v>0</v>
      </c>
      <c r="AO101" s="44"/>
      <c r="AP101" s="44"/>
      <c r="AQ101" s="44">
        <f t="shared" si="143"/>
        <v>0</v>
      </c>
      <c r="AR101" s="44"/>
      <c r="AS101" s="44"/>
      <c r="AT101" s="44"/>
      <c r="AU101" s="45">
        <f t="shared" si="144"/>
        <v>0</v>
      </c>
      <c r="AV101" s="44"/>
      <c r="AW101" s="44"/>
      <c r="AX101" s="45"/>
      <c r="AY101" s="44"/>
      <c r="AZ101" s="44">
        <f t="shared" si="145"/>
        <v>0</v>
      </c>
      <c r="BA101" s="44"/>
      <c r="BB101" s="44">
        <f t="shared" si="146"/>
        <v>0</v>
      </c>
      <c r="BC101" s="44"/>
      <c r="BD101" s="44"/>
      <c r="BE101" s="44"/>
      <c r="BF101" s="44"/>
      <c r="BG101" s="45">
        <f t="shared" si="147"/>
        <v>0</v>
      </c>
      <c r="BH101" s="44">
        <v>0</v>
      </c>
      <c r="BI101" s="44">
        <f t="shared" si="148"/>
        <v>0</v>
      </c>
      <c r="BJ101" s="44"/>
      <c r="BK101" s="44">
        <f t="shared" si="149"/>
        <v>0</v>
      </c>
      <c r="BL101" s="44"/>
      <c r="BM101" s="44"/>
      <c r="BN101" s="44"/>
      <c r="BO101" s="44"/>
      <c r="BP101" s="44"/>
      <c r="BQ101" s="45">
        <f t="shared" si="150"/>
        <v>0</v>
      </c>
      <c r="BR101" s="44"/>
      <c r="BS101" s="44">
        <f t="shared" si="151"/>
        <v>0</v>
      </c>
      <c r="BT101" s="44"/>
      <c r="BU101" s="44">
        <f t="shared" si="152"/>
        <v>0</v>
      </c>
      <c r="BV101" s="45">
        <f t="shared" si="153"/>
        <v>0</v>
      </c>
      <c r="BW101" s="44"/>
      <c r="BX101" s="45">
        <f t="shared" si="154"/>
        <v>0</v>
      </c>
      <c r="BY101" s="44"/>
      <c r="BZ101" s="45">
        <f t="shared" si="155"/>
        <v>0</v>
      </c>
      <c r="CA101" s="44"/>
      <c r="CB101" s="44"/>
      <c r="CC101" s="44"/>
      <c r="CD101" s="45">
        <f t="shared" si="156"/>
        <v>0</v>
      </c>
      <c r="CE101" s="45"/>
      <c r="CF101" s="45">
        <f t="shared" si="157"/>
        <v>0</v>
      </c>
      <c r="CG101" s="45">
        <f t="shared" si="158"/>
        <v>220</v>
      </c>
      <c r="CH101" s="45">
        <f t="shared" si="159"/>
        <v>44</v>
      </c>
      <c r="CI101" s="44">
        <v>0</v>
      </c>
      <c r="CJ101" s="46">
        <f t="shared" si="160"/>
        <v>0</v>
      </c>
      <c r="CK101" s="47">
        <f t="shared" si="161"/>
        <v>264</v>
      </c>
      <c r="CL101" s="48"/>
      <c r="CM101" s="44">
        <f t="shared" si="162"/>
        <v>0</v>
      </c>
      <c r="CN101" s="44"/>
      <c r="CO101" s="44">
        <f t="shared" si="163"/>
        <v>0</v>
      </c>
      <c r="CP101" s="44"/>
      <c r="CQ101" s="44">
        <f t="shared" si="164"/>
        <v>0</v>
      </c>
      <c r="CR101" s="44">
        <f t="shared" si="165"/>
        <v>0</v>
      </c>
      <c r="CS101" s="44">
        <f t="shared" si="166"/>
        <v>264</v>
      </c>
    </row>
    <row r="102" s="21" customFormat="1" ht="23" customHeight="1" spans="1:97">
      <c r="A102" s="36">
        <v>98</v>
      </c>
      <c r="B102" s="37" t="s">
        <v>407</v>
      </c>
      <c r="C102" s="37" t="s">
        <v>422</v>
      </c>
      <c r="D102" s="37" t="s">
        <v>417</v>
      </c>
      <c r="E102" s="37" t="s">
        <v>418</v>
      </c>
      <c r="F102" s="37" t="s">
        <v>125</v>
      </c>
      <c r="G102" s="37" t="s">
        <v>423</v>
      </c>
      <c r="H102" s="37"/>
      <c r="I102" s="37"/>
      <c r="J102" s="37"/>
      <c r="K102" s="37" t="s">
        <v>300</v>
      </c>
      <c r="L102" s="37">
        <v>1.28</v>
      </c>
      <c r="M102" s="37"/>
      <c r="N102" s="37" t="s">
        <v>308</v>
      </c>
      <c r="O102" s="37">
        <v>2026.07</v>
      </c>
      <c r="P102" s="38"/>
      <c r="Q102" s="38"/>
      <c r="R102" s="44">
        <f t="shared" si="132"/>
        <v>1.28</v>
      </c>
      <c r="S102" s="44">
        <f t="shared" si="133"/>
        <v>220</v>
      </c>
      <c r="T102" s="44">
        <f t="shared" si="134"/>
        <v>0</v>
      </c>
      <c r="U102" s="44">
        <f t="shared" si="135"/>
        <v>0</v>
      </c>
      <c r="V102" s="44">
        <f t="shared" si="136"/>
        <v>0</v>
      </c>
      <c r="W102" s="44"/>
      <c r="X102" s="45">
        <f t="shared" si="137"/>
        <v>220</v>
      </c>
      <c r="Y102" s="44"/>
      <c r="Z102" s="44"/>
      <c r="AA102" s="44"/>
      <c r="AB102" s="44"/>
      <c r="AC102" s="44"/>
      <c r="AD102" s="44"/>
      <c r="AE102" s="44">
        <v>6</v>
      </c>
      <c r="AF102" s="45">
        <f t="shared" si="138"/>
        <v>0</v>
      </c>
      <c r="AG102" s="44"/>
      <c r="AH102" s="44">
        <f t="shared" si="139"/>
        <v>65</v>
      </c>
      <c r="AI102" s="44"/>
      <c r="AJ102" s="45">
        <f t="shared" si="140"/>
        <v>0</v>
      </c>
      <c r="AK102" s="44"/>
      <c r="AL102" s="44">
        <f t="shared" si="141"/>
        <v>0</v>
      </c>
      <c r="AM102" s="44"/>
      <c r="AN102" s="44">
        <f t="shared" si="142"/>
        <v>0</v>
      </c>
      <c r="AO102" s="44"/>
      <c r="AP102" s="44"/>
      <c r="AQ102" s="44">
        <f t="shared" si="143"/>
        <v>0</v>
      </c>
      <c r="AR102" s="44"/>
      <c r="AS102" s="44"/>
      <c r="AT102" s="44"/>
      <c r="AU102" s="45">
        <f t="shared" si="144"/>
        <v>0</v>
      </c>
      <c r="AV102" s="44"/>
      <c r="AW102" s="44"/>
      <c r="AX102" s="45"/>
      <c r="AY102" s="44"/>
      <c r="AZ102" s="44">
        <f t="shared" si="145"/>
        <v>0</v>
      </c>
      <c r="BA102" s="44"/>
      <c r="BB102" s="44">
        <f t="shared" si="146"/>
        <v>0</v>
      </c>
      <c r="BC102" s="44"/>
      <c r="BD102" s="44"/>
      <c r="BE102" s="44"/>
      <c r="BF102" s="44"/>
      <c r="BG102" s="45">
        <f t="shared" si="147"/>
        <v>0</v>
      </c>
      <c r="BH102" s="44">
        <v>0</v>
      </c>
      <c r="BI102" s="44">
        <f t="shared" si="148"/>
        <v>0</v>
      </c>
      <c r="BJ102" s="44"/>
      <c r="BK102" s="44">
        <f t="shared" si="149"/>
        <v>0</v>
      </c>
      <c r="BL102" s="44"/>
      <c r="BM102" s="44"/>
      <c r="BN102" s="44"/>
      <c r="BO102" s="44"/>
      <c r="BP102" s="44"/>
      <c r="BQ102" s="45">
        <f t="shared" si="150"/>
        <v>0</v>
      </c>
      <c r="BR102" s="44"/>
      <c r="BS102" s="44">
        <f t="shared" si="151"/>
        <v>0</v>
      </c>
      <c r="BT102" s="44"/>
      <c r="BU102" s="44">
        <f t="shared" si="152"/>
        <v>0</v>
      </c>
      <c r="BV102" s="45">
        <f t="shared" si="153"/>
        <v>0</v>
      </c>
      <c r="BW102" s="44"/>
      <c r="BX102" s="45">
        <f t="shared" si="154"/>
        <v>0</v>
      </c>
      <c r="BY102" s="44"/>
      <c r="BZ102" s="45">
        <f t="shared" si="155"/>
        <v>0</v>
      </c>
      <c r="CA102" s="44"/>
      <c r="CB102" s="44"/>
      <c r="CC102" s="44"/>
      <c r="CD102" s="45">
        <f t="shared" si="156"/>
        <v>0</v>
      </c>
      <c r="CE102" s="45"/>
      <c r="CF102" s="45">
        <f t="shared" si="157"/>
        <v>0</v>
      </c>
      <c r="CG102" s="45">
        <f t="shared" si="158"/>
        <v>220</v>
      </c>
      <c r="CH102" s="45">
        <f t="shared" si="159"/>
        <v>44</v>
      </c>
      <c r="CI102" s="44">
        <v>0</v>
      </c>
      <c r="CJ102" s="46">
        <f t="shared" si="160"/>
        <v>0</v>
      </c>
      <c r="CK102" s="47">
        <f t="shared" si="161"/>
        <v>264</v>
      </c>
      <c r="CL102" s="48"/>
      <c r="CM102" s="44">
        <f t="shared" si="162"/>
        <v>0</v>
      </c>
      <c r="CN102" s="44"/>
      <c r="CO102" s="44">
        <f t="shared" si="163"/>
        <v>0</v>
      </c>
      <c r="CP102" s="44"/>
      <c r="CQ102" s="44">
        <f t="shared" si="164"/>
        <v>0</v>
      </c>
      <c r="CR102" s="44">
        <f t="shared" si="165"/>
        <v>0</v>
      </c>
      <c r="CS102" s="44">
        <f t="shared" si="166"/>
        <v>264</v>
      </c>
    </row>
    <row r="103" s="21" customFormat="1" ht="23" customHeight="1" spans="1:97">
      <c r="A103" s="36">
        <v>99</v>
      </c>
      <c r="B103" s="37" t="s">
        <v>407</v>
      </c>
      <c r="C103" s="37" t="s">
        <v>424</v>
      </c>
      <c r="D103" s="37" t="s">
        <v>363</v>
      </c>
      <c r="E103" s="37" t="s">
        <v>425</v>
      </c>
      <c r="F103" s="37" t="s">
        <v>125</v>
      </c>
      <c r="G103" s="37" t="s">
        <v>426</v>
      </c>
      <c r="H103" s="37"/>
      <c r="I103" s="37"/>
      <c r="J103" s="37"/>
      <c r="K103" s="37" t="s">
        <v>396</v>
      </c>
      <c r="L103" s="37">
        <v>0.34</v>
      </c>
      <c r="M103" s="37"/>
      <c r="N103" s="37" t="s">
        <v>308</v>
      </c>
      <c r="O103" s="37">
        <v>2026.07</v>
      </c>
      <c r="P103" s="38"/>
      <c r="Q103" s="38"/>
      <c r="R103" s="44">
        <f t="shared" si="132"/>
        <v>0.34</v>
      </c>
      <c r="S103" s="44">
        <f t="shared" si="133"/>
        <v>180</v>
      </c>
      <c r="T103" s="44">
        <f t="shared" si="134"/>
        <v>0</v>
      </c>
      <c r="U103" s="44">
        <f t="shared" si="135"/>
        <v>0</v>
      </c>
      <c r="V103" s="44">
        <f t="shared" si="136"/>
        <v>0</v>
      </c>
      <c r="W103" s="44"/>
      <c r="X103" s="45">
        <f t="shared" si="137"/>
        <v>180</v>
      </c>
      <c r="Y103" s="44"/>
      <c r="Z103" s="44"/>
      <c r="AA103" s="44"/>
      <c r="AB103" s="44"/>
      <c r="AC103" s="44"/>
      <c r="AD103" s="44"/>
      <c r="AE103" s="44">
        <v>6</v>
      </c>
      <c r="AF103" s="45">
        <f t="shared" si="138"/>
        <v>0</v>
      </c>
      <c r="AG103" s="44"/>
      <c r="AH103" s="44">
        <f t="shared" si="139"/>
        <v>65</v>
      </c>
      <c r="AI103" s="44"/>
      <c r="AJ103" s="45">
        <f t="shared" si="140"/>
        <v>0</v>
      </c>
      <c r="AK103" s="44"/>
      <c r="AL103" s="44">
        <f t="shared" si="141"/>
        <v>0</v>
      </c>
      <c r="AM103" s="44"/>
      <c r="AN103" s="44">
        <f t="shared" si="142"/>
        <v>0</v>
      </c>
      <c r="AO103" s="44"/>
      <c r="AP103" s="44"/>
      <c r="AQ103" s="44">
        <f t="shared" si="143"/>
        <v>0</v>
      </c>
      <c r="AR103" s="44"/>
      <c r="AS103" s="44"/>
      <c r="AT103" s="44"/>
      <c r="AU103" s="45">
        <f t="shared" si="144"/>
        <v>0</v>
      </c>
      <c r="AV103" s="44"/>
      <c r="AW103" s="44"/>
      <c r="AX103" s="45"/>
      <c r="AY103" s="44"/>
      <c r="AZ103" s="44">
        <f t="shared" si="145"/>
        <v>0</v>
      </c>
      <c r="BA103" s="44"/>
      <c r="BB103" s="44">
        <f t="shared" si="146"/>
        <v>0</v>
      </c>
      <c r="BC103" s="44"/>
      <c r="BD103" s="44"/>
      <c r="BE103" s="44"/>
      <c r="BF103" s="44"/>
      <c r="BG103" s="45">
        <f t="shared" si="147"/>
        <v>0</v>
      </c>
      <c r="BH103" s="44">
        <v>0</v>
      </c>
      <c r="BI103" s="44">
        <f t="shared" si="148"/>
        <v>0</v>
      </c>
      <c r="BJ103" s="44"/>
      <c r="BK103" s="44">
        <f t="shared" si="149"/>
        <v>0</v>
      </c>
      <c r="BL103" s="44"/>
      <c r="BM103" s="44"/>
      <c r="BN103" s="44"/>
      <c r="BO103" s="44"/>
      <c r="BP103" s="44"/>
      <c r="BQ103" s="45">
        <f t="shared" si="150"/>
        <v>0</v>
      </c>
      <c r="BR103" s="44"/>
      <c r="BS103" s="44">
        <f t="shared" si="151"/>
        <v>0</v>
      </c>
      <c r="BT103" s="44"/>
      <c r="BU103" s="44">
        <f t="shared" si="152"/>
        <v>0</v>
      </c>
      <c r="BV103" s="45">
        <f t="shared" si="153"/>
        <v>0</v>
      </c>
      <c r="BW103" s="44"/>
      <c r="BX103" s="45">
        <f t="shared" si="154"/>
        <v>0</v>
      </c>
      <c r="BY103" s="44"/>
      <c r="BZ103" s="45">
        <f t="shared" si="155"/>
        <v>0</v>
      </c>
      <c r="CA103" s="44"/>
      <c r="CB103" s="44"/>
      <c r="CC103" s="44"/>
      <c r="CD103" s="45">
        <f t="shared" si="156"/>
        <v>0</v>
      </c>
      <c r="CE103" s="45"/>
      <c r="CF103" s="45">
        <f t="shared" si="157"/>
        <v>0</v>
      </c>
      <c r="CG103" s="45">
        <f t="shared" si="158"/>
        <v>180</v>
      </c>
      <c r="CH103" s="45">
        <f t="shared" si="159"/>
        <v>36</v>
      </c>
      <c r="CI103" s="44">
        <v>0</v>
      </c>
      <c r="CJ103" s="46">
        <f t="shared" si="160"/>
        <v>0</v>
      </c>
      <c r="CK103" s="47">
        <f t="shared" si="161"/>
        <v>216</v>
      </c>
      <c r="CL103" s="48"/>
      <c r="CM103" s="44">
        <f t="shared" si="162"/>
        <v>0</v>
      </c>
      <c r="CN103" s="44"/>
      <c r="CO103" s="44">
        <f t="shared" si="163"/>
        <v>0</v>
      </c>
      <c r="CP103" s="44"/>
      <c r="CQ103" s="44">
        <f t="shared" si="164"/>
        <v>0</v>
      </c>
      <c r="CR103" s="44">
        <f t="shared" si="165"/>
        <v>0</v>
      </c>
      <c r="CS103" s="44">
        <f t="shared" si="166"/>
        <v>216</v>
      </c>
    </row>
    <row r="104" s="21" customFormat="1" ht="23" customHeight="1" spans="1:97">
      <c r="A104" s="36">
        <v>100</v>
      </c>
      <c r="B104" s="37" t="s">
        <v>407</v>
      </c>
      <c r="C104" s="37" t="s">
        <v>427</v>
      </c>
      <c r="D104" s="37" t="s">
        <v>363</v>
      </c>
      <c r="E104" s="37" t="s">
        <v>425</v>
      </c>
      <c r="F104" s="37" t="s">
        <v>125</v>
      </c>
      <c r="G104" s="37" t="s">
        <v>428</v>
      </c>
      <c r="H104" s="37"/>
      <c r="I104" s="37"/>
      <c r="J104" s="37"/>
      <c r="K104" s="37" t="s">
        <v>396</v>
      </c>
      <c r="L104" s="37">
        <v>0.34</v>
      </c>
      <c r="M104" s="37"/>
      <c r="N104" s="37" t="s">
        <v>308</v>
      </c>
      <c r="O104" s="37">
        <v>2026.07</v>
      </c>
      <c r="P104" s="38"/>
      <c r="Q104" s="38"/>
      <c r="R104" s="44">
        <f t="shared" si="132"/>
        <v>0.34</v>
      </c>
      <c r="S104" s="44">
        <f t="shared" si="133"/>
        <v>180</v>
      </c>
      <c r="T104" s="44">
        <f t="shared" si="134"/>
        <v>0</v>
      </c>
      <c r="U104" s="44">
        <f t="shared" si="135"/>
        <v>0</v>
      </c>
      <c r="V104" s="44">
        <f t="shared" si="136"/>
        <v>0</v>
      </c>
      <c r="W104" s="44"/>
      <c r="X104" s="45">
        <f t="shared" si="137"/>
        <v>180</v>
      </c>
      <c r="Y104" s="44"/>
      <c r="Z104" s="44"/>
      <c r="AA104" s="44"/>
      <c r="AB104" s="44"/>
      <c r="AC104" s="44"/>
      <c r="AD104" s="44"/>
      <c r="AE104" s="44">
        <v>6</v>
      </c>
      <c r="AF104" s="45">
        <f t="shared" si="138"/>
        <v>0</v>
      </c>
      <c r="AG104" s="44"/>
      <c r="AH104" s="44">
        <f t="shared" si="139"/>
        <v>65</v>
      </c>
      <c r="AI104" s="44"/>
      <c r="AJ104" s="45">
        <f t="shared" si="140"/>
        <v>0</v>
      </c>
      <c r="AK104" s="44"/>
      <c r="AL104" s="44">
        <f t="shared" si="141"/>
        <v>0</v>
      </c>
      <c r="AM104" s="44"/>
      <c r="AN104" s="44">
        <f t="shared" si="142"/>
        <v>0</v>
      </c>
      <c r="AO104" s="44"/>
      <c r="AP104" s="44"/>
      <c r="AQ104" s="44">
        <f t="shared" si="143"/>
        <v>0</v>
      </c>
      <c r="AR104" s="44"/>
      <c r="AS104" s="44"/>
      <c r="AT104" s="44"/>
      <c r="AU104" s="45">
        <f t="shared" si="144"/>
        <v>0</v>
      </c>
      <c r="AV104" s="44"/>
      <c r="AW104" s="44"/>
      <c r="AX104" s="45"/>
      <c r="AY104" s="44"/>
      <c r="AZ104" s="44">
        <f t="shared" si="145"/>
        <v>0</v>
      </c>
      <c r="BA104" s="44"/>
      <c r="BB104" s="44">
        <f t="shared" si="146"/>
        <v>0</v>
      </c>
      <c r="BC104" s="44"/>
      <c r="BD104" s="44"/>
      <c r="BE104" s="44"/>
      <c r="BF104" s="44"/>
      <c r="BG104" s="45">
        <f t="shared" si="147"/>
        <v>0</v>
      </c>
      <c r="BH104" s="44">
        <v>0</v>
      </c>
      <c r="BI104" s="44">
        <f t="shared" si="148"/>
        <v>0</v>
      </c>
      <c r="BJ104" s="44"/>
      <c r="BK104" s="44">
        <f t="shared" si="149"/>
        <v>0</v>
      </c>
      <c r="BL104" s="44"/>
      <c r="BM104" s="44"/>
      <c r="BN104" s="44"/>
      <c r="BO104" s="44"/>
      <c r="BP104" s="44"/>
      <c r="BQ104" s="45">
        <f t="shared" si="150"/>
        <v>0</v>
      </c>
      <c r="BR104" s="44"/>
      <c r="BS104" s="44">
        <f t="shared" si="151"/>
        <v>0</v>
      </c>
      <c r="BT104" s="44"/>
      <c r="BU104" s="44">
        <f t="shared" si="152"/>
        <v>0</v>
      </c>
      <c r="BV104" s="45">
        <f t="shared" si="153"/>
        <v>0</v>
      </c>
      <c r="BW104" s="44"/>
      <c r="BX104" s="45">
        <f t="shared" si="154"/>
        <v>0</v>
      </c>
      <c r="BY104" s="44"/>
      <c r="BZ104" s="45">
        <f t="shared" si="155"/>
        <v>0</v>
      </c>
      <c r="CA104" s="44"/>
      <c r="CB104" s="44"/>
      <c r="CC104" s="44"/>
      <c r="CD104" s="45">
        <f t="shared" si="156"/>
        <v>0</v>
      </c>
      <c r="CE104" s="45"/>
      <c r="CF104" s="45">
        <f t="shared" si="157"/>
        <v>0</v>
      </c>
      <c r="CG104" s="45">
        <f t="shared" si="158"/>
        <v>180</v>
      </c>
      <c r="CH104" s="45">
        <f t="shared" si="159"/>
        <v>36</v>
      </c>
      <c r="CI104" s="44">
        <v>0</v>
      </c>
      <c r="CJ104" s="46">
        <f t="shared" si="160"/>
        <v>0</v>
      </c>
      <c r="CK104" s="47">
        <f t="shared" si="161"/>
        <v>216</v>
      </c>
      <c r="CL104" s="48"/>
      <c r="CM104" s="44">
        <f t="shared" si="162"/>
        <v>0</v>
      </c>
      <c r="CN104" s="44"/>
      <c r="CO104" s="44">
        <f t="shared" si="163"/>
        <v>0</v>
      </c>
      <c r="CP104" s="44"/>
      <c r="CQ104" s="44">
        <f t="shared" si="164"/>
        <v>0</v>
      </c>
      <c r="CR104" s="44">
        <f t="shared" si="165"/>
        <v>0</v>
      </c>
      <c r="CS104" s="44">
        <f t="shared" si="166"/>
        <v>216</v>
      </c>
    </row>
    <row r="105" s="21" customFormat="1" ht="23" customHeight="1" spans="1:97">
      <c r="A105" s="36">
        <v>101</v>
      </c>
      <c r="B105" s="37" t="s">
        <v>407</v>
      </c>
      <c r="C105" s="37" t="s">
        <v>429</v>
      </c>
      <c r="D105" s="37" t="s">
        <v>363</v>
      </c>
      <c r="E105" s="37" t="s">
        <v>425</v>
      </c>
      <c r="F105" s="37" t="s">
        <v>125</v>
      </c>
      <c r="G105" s="37" t="s">
        <v>430</v>
      </c>
      <c r="H105" s="37"/>
      <c r="I105" s="37"/>
      <c r="J105" s="37"/>
      <c r="K105" s="37" t="s">
        <v>396</v>
      </c>
      <c r="L105" s="37">
        <v>0.34</v>
      </c>
      <c r="M105" s="37"/>
      <c r="N105" s="37" t="s">
        <v>308</v>
      </c>
      <c r="O105" s="37">
        <v>2026.07</v>
      </c>
      <c r="P105" s="38"/>
      <c r="Q105" s="38"/>
      <c r="R105" s="44">
        <f t="shared" si="132"/>
        <v>0.34</v>
      </c>
      <c r="S105" s="44">
        <f t="shared" si="133"/>
        <v>180</v>
      </c>
      <c r="T105" s="44">
        <f t="shared" si="134"/>
        <v>0</v>
      </c>
      <c r="U105" s="44">
        <f t="shared" si="135"/>
        <v>0</v>
      </c>
      <c r="V105" s="44">
        <f t="shared" si="136"/>
        <v>0</v>
      </c>
      <c r="W105" s="44"/>
      <c r="X105" s="45">
        <f t="shared" si="137"/>
        <v>180</v>
      </c>
      <c r="Y105" s="44"/>
      <c r="Z105" s="44"/>
      <c r="AA105" s="44"/>
      <c r="AB105" s="44"/>
      <c r="AC105" s="44"/>
      <c r="AD105" s="44"/>
      <c r="AE105" s="44">
        <v>6</v>
      </c>
      <c r="AF105" s="45">
        <f t="shared" si="138"/>
        <v>0</v>
      </c>
      <c r="AG105" s="44"/>
      <c r="AH105" s="44">
        <f t="shared" si="139"/>
        <v>65</v>
      </c>
      <c r="AI105" s="44"/>
      <c r="AJ105" s="45">
        <f t="shared" si="140"/>
        <v>0</v>
      </c>
      <c r="AK105" s="44"/>
      <c r="AL105" s="44">
        <f t="shared" si="141"/>
        <v>0</v>
      </c>
      <c r="AM105" s="44"/>
      <c r="AN105" s="44">
        <f t="shared" si="142"/>
        <v>0</v>
      </c>
      <c r="AO105" s="44"/>
      <c r="AP105" s="44"/>
      <c r="AQ105" s="44">
        <f t="shared" si="143"/>
        <v>0</v>
      </c>
      <c r="AR105" s="44"/>
      <c r="AS105" s="44"/>
      <c r="AT105" s="44"/>
      <c r="AU105" s="45">
        <f t="shared" si="144"/>
        <v>0</v>
      </c>
      <c r="AV105" s="44"/>
      <c r="AW105" s="44"/>
      <c r="AX105" s="45"/>
      <c r="AY105" s="44"/>
      <c r="AZ105" s="44">
        <f t="shared" si="145"/>
        <v>0</v>
      </c>
      <c r="BA105" s="44"/>
      <c r="BB105" s="44">
        <f t="shared" si="146"/>
        <v>0</v>
      </c>
      <c r="BC105" s="44"/>
      <c r="BD105" s="44"/>
      <c r="BE105" s="44"/>
      <c r="BF105" s="44"/>
      <c r="BG105" s="45">
        <f t="shared" si="147"/>
        <v>0</v>
      </c>
      <c r="BH105" s="44">
        <v>0</v>
      </c>
      <c r="BI105" s="44">
        <f t="shared" si="148"/>
        <v>0</v>
      </c>
      <c r="BJ105" s="44"/>
      <c r="BK105" s="44">
        <f t="shared" si="149"/>
        <v>0</v>
      </c>
      <c r="BL105" s="44"/>
      <c r="BM105" s="44"/>
      <c r="BN105" s="44"/>
      <c r="BO105" s="44"/>
      <c r="BP105" s="44"/>
      <c r="BQ105" s="45">
        <f t="shared" si="150"/>
        <v>0</v>
      </c>
      <c r="BR105" s="44"/>
      <c r="BS105" s="44">
        <f t="shared" si="151"/>
        <v>0</v>
      </c>
      <c r="BT105" s="44"/>
      <c r="BU105" s="44">
        <f t="shared" si="152"/>
        <v>0</v>
      </c>
      <c r="BV105" s="45">
        <f t="shared" si="153"/>
        <v>0</v>
      </c>
      <c r="BW105" s="44"/>
      <c r="BX105" s="45">
        <f t="shared" si="154"/>
        <v>0</v>
      </c>
      <c r="BY105" s="44"/>
      <c r="BZ105" s="45">
        <f t="shared" si="155"/>
        <v>0</v>
      </c>
      <c r="CA105" s="44"/>
      <c r="CB105" s="44"/>
      <c r="CC105" s="44"/>
      <c r="CD105" s="45">
        <f t="shared" si="156"/>
        <v>0</v>
      </c>
      <c r="CE105" s="45"/>
      <c r="CF105" s="45">
        <f t="shared" si="157"/>
        <v>0</v>
      </c>
      <c r="CG105" s="45">
        <f t="shared" si="158"/>
        <v>180</v>
      </c>
      <c r="CH105" s="45">
        <f t="shared" si="159"/>
        <v>36</v>
      </c>
      <c r="CI105" s="44">
        <v>0</v>
      </c>
      <c r="CJ105" s="46">
        <f t="shared" si="160"/>
        <v>0</v>
      </c>
      <c r="CK105" s="47">
        <f t="shared" si="161"/>
        <v>216</v>
      </c>
      <c r="CL105" s="48"/>
      <c r="CM105" s="44">
        <f t="shared" si="162"/>
        <v>0</v>
      </c>
      <c r="CN105" s="44"/>
      <c r="CO105" s="44">
        <f t="shared" si="163"/>
        <v>0</v>
      </c>
      <c r="CP105" s="44"/>
      <c r="CQ105" s="44">
        <f t="shared" si="164"/>
        <v>0</v>
      </c>
      <c r="CR105" s="44">
        <f t="shared" si="165"/>
        <v>0</v>
      </c>
      <c r="CS105" s="44">
        <f t="shared" si="166"/>
        <v>216</v>
      </c>
    </row>
    <row r="106" s="21" customFormat="1" ht="23" customHeight="1" spans="1:97">
      <c r="A106" s="36">
        <v>102</v>
      </c>
      <c r="B106" s="37" t="s">
        <v>407</v>
      </c>
      <c r="C106" s="37" t="s">
        <v>431</v>
      </c>
      <c r="D106" s="37" t="s">
        <v>363</v>
      </c>
      <c r="E106" s="37" t="s">
        <v>425</v>
      </c>
      <c r="F106" s="37" t="s">
        <v>125</v>
      </c>
      <c r="G106" s="37" t="s">
        <v>432</v>
      </c>
      <c r="H106" s="37"/>
      <c r="I106" s="37"/>
      <c r="J106" s="37"/>
      <c r="K106" s="37" t="s">
        <v>396</v>
      </c>
      <c r="L106" s="37">
        <v>0.34</v>
      </c>
      <c r="M106" s="37"/>
      <c r="N106" s="37" t="s">
        <v>308</v>
      </c>
      <c r="O106" s="37">
        <v>2026.07</v>
      </c>
      <c r="P106" s="38"/>
      <c r="Q106" s="38"/>
      <c r="R106" s="44">
        <f t="shared" si="132"/>
        <v>0.34</v>
      </c>
      <c r="S106" s="44">
        <f t="shared" si="133"/>
        <v>180</v>
      </c>
      <c r="T106" s="44">
        <f t="shared" si="134"/>
        <v>0</v>
      </c>
      <c r="U106" s="44">
        <f t="shared" si="135"/>
        <v>0</v>
      </c>
      <c r="V106" s="44">
        <f t="shared" si="136"/>
        <v>0</v>
      </c>
      <c r="W106" s="44"/>
      <c r="X106" s="45">
        <f t="shared" si="137"/>
        <v>180</v>
      </c>
      <c r="Y106" s="44"/>
      <c r="Z106" s="44"/>
      <c r="AA106" s="44"/>
      <c r="AB106" s="44"/>
      <c r="AC106" s="44"/>
      <c r="AD106" s="44"/>
      <c r="AE106" s="44">
        <v>6</v>
      </c>
      <c r="AF106" s="45">
        <f t="shared" si="138"/>
        <v>0</v>
      </c>
      <c r="AG106" s="44"/>
      <c r="AH106" s="44">
        <f t="shared" si="139"/>
        <v>65</v>
      </c>
      <c r="AI106" s="44"/>
      <c r="AJ106" s="45">
        <f t="shared" si="140"/>
        <v>0</v>
      </c>
      <c r="AK106" s="44"/>
      <c r="AL106" s="44">
        <f t="shared" si="141"/>
        <v>0</v>
      </c>
      <c r="AM106" s="44"/>
      <c r="AN106" s="44">
        <f t="shared" si="142"/>
        <v>0</v>
      </c>
      <c r="AO106" s="44"/>
      <c r="AP106" s="44"/>
      <c r="AQ106" s="44">
        <f t="shared" si="143"/>
        <v>0</v>
      </c>
      <c r="AR106" s="44"/>
      <c r="AS106" s="44"/>
      <c r="AT106" s="44"/>
      <c r="AU106" s="45">
        <f t="shared" si="144"/>
        <v>0</v>
      </c>
      <c r="AV106" s="44"/>
      <c r="AW106" s="44"/>
      <c r="AX106" s="45"/>
      <c r="AY106" s="44"/>
      <c r="AZ106" s="44">
        <f t="shared" si="145"/>
        <v>0</v>
      </c>
      <c r="BA106" s="44"/>
      <c r="BB106" s="44">
        <f t="shared" si="146"/>
        <v>0</v>
      </c>
      <c r="BC106" s="44"/>
      <c r="BD106" s="44"/>
      <c r="BE106" s="44"/>
      <c r="BF106" s="44"/>
      <c r="BG106" s="45">
        <f t="shared" si="147"/>
        <v>0</v>
      </c>
      <c r="BH106" s="44">
        <v>0</v>
      </c>
      <c r="BI106" s="44">
        <f t="shared" si="148"/>
        <v>0</v>
      </c>
      <c r="BJ106" s="44"/>
      <c r="BK106" s="44">
        <f t="shared" si="149"/>
        <v>0</v>
      </c>
      <c r="BL106" s="44"/>
      <c r="BM106" s="44"/>
      <c r="BN106" s="44"/>
      <c r="BO106" s="44"/>
      <c r="BP106" s="44"/>
      <c r="BQ106" s="45">
        <f t="shared" si="150"/>
        <v>0</v>
      </c>
      <c r="BR106" s="44"/>
      <c r="BS106" s="44">
        <f t="shared" si="151"/>
        <v>0</v>
      </c>
      <c r="BT106" s="44"/>
      <c r="BU106" s="44">
        <f t="shared" si="152"/>
        <v>0</v>
      </c>
      <c r="BV106" s="45">
        <f t="shared" si="153"/>
        <v>0</v>
      </c>
      <c r="BW106" s="44"/>
      <c r="BX106" s="45">
        <f t="shared" si="154"/>
        <v>0</v>
      </c>
      <c r="BY106" s="44"/>
      <c r="BZ106" s="45">
        <f t="shared" si="155"/>
        <v>0</v>
      </c>
      <c r="CA106" s="44"/>
      <c r="CB106" s="44"/>
      <c r="CC106" s="44"/>
      <c r="CD106" s="45">
        <f t="shared" si="156"/>
        <v>0</v>
      </c>
      <c r="CE106" s="45"/>
      <c r="CF106" s="45">
        <f t="shared" si="157"/>
        <v>0</v>
      </c>
      <c r="CG106" s="45">
        <f t="shared" si="158"/>
        <v>180</v>
      </c>
      <c r="CH106" s="45">
        <f t="shared" si="159"/>
        <v>36</v>
      </c>
      <c r="CI106" s="44">
        <v>0</v>
      </c>
      <c r="CJ106" s="46">
        <f t="shared" si="160"/>
        <v>0</v>
      </c>
      <c r="CK106" s="47">
        <f t="shared" si="161"/>
        <v>216</v>
      </c>
      <c r="CL106" s="48"/>
      <c r="CM106" s="44">
        <f t="shared" si="162"/>
        <v>0</v>
      </c>
      <c r="CN106" s="44"/>
      <c r="CO106" s="44">
        <f t="shared" si="163"/>
        <v>0</v>
      </c>
      <c r="CP106" s="44"/>
      <c r="CQ106" s="44">
        <f t="shared" si="164"/>
        <v>0</v>
      </c>
      <c r="CR106" s="44">
        <f t="shared" si="165"/>
        <v>0</v>
      </c>
      <c r="CS106" s="44">
        <f t="shared" si="166"/>
        <v>216</v>
      </c>
    </row>
    <row r="107" s="21" customFormat="1" ht="23" customHeight="1" spans="1:97">
      <c r="A107" s="36">
        <v>103</v>
      </c>
      <c r="B107" s="37" t="s">
        <v>407</v>
      </c>
      <c r="C107" s="37" t="s">
        <v>433</v>
      </c>
      <c r="D107" s="37" t="s">
        <v>263</v>
      </c>
      <c r="E107" s="37" t="s">
        <v>434</v>
      </c>
      <c r="F107" s="37" t="s">
        <v>125</v>
      </c>
      <c r="G107" s="37" t="s">
        <v>435</v>
      </c>
      <c r="H107" s="37"/>
      <c r="I107" s="37"/>
      <c r="J107" s="37"/>
      <c r="K107" s="37" t="s">
        <v>396</v>
      </c>
      <c r="L107" s="37">
        <v>3</v>
      </c>
      <c r="M107" s="37"/>
      <c r="N107" s="37" t="s">
        <v>249</v>
      </c>
      <c r="O107" s="37">
        <v>2026.07</v>
      </c>
      <c r="P107" s="38"/>
      <c r="Q107" s="38"/>
      <c r="R107" s="44">
        <f t="shared" si="132"/>
        <v>3</v>
      </c>
      <c r="S107" s="44">
        <f t="shared" si="133"/>
        <v>220</v>
      </c>
      <c r="T107" s="44">
        <f t="shared" si="134"/>
        <v>0</v>
      </c>
      <c r="U107" s="44">
        <f t="shared" si="135"/>
        <v>0</v>
      </c>
      <c r="V107" s="44">
        <f t="shared" si="136"/>
        <v>0</v>
      </c>
      <c r="W107" s="44"/>
      <c r="X107" s="45">
        <f t="shared" si="137"/>
        <v>220</v>
      </c>
      <c r="Y107" s="44"/>
      <c r="Z107" s="44"/>
      <c r="AA107" s="44"/>
      <c r="AB107" s="44"/>
      <c r="AC107" s="44"/>
      <c r="AD107" s="44"/>
      <c r="AE107" s="44">
        <v>6</v>
      </c>
      <c r="AF107" s="45">
        <f t="shared" si="138"/>
        <v>0</v>
      </c>
      <c r="AG107" s="44"/>
      <c r="AH107" s="44">
        <f t="shared" si="139"/>
        <v>65</v>
      </c>
      <c r="AI107" s="44"/>
      <c r="AJ107" s="45">
        <f t="shared" si="140"/>
        <v>0</v>
      </c>
      <c r="AK107" s="44"/>
      <c r="AL107" s="44">
        <f t="shared" si="141"/>
        <v>0</v>
      </c>
      <c r="AM107" s="44"/>
      <c r="AN107" s="44">
        <f t="shared" si="142"/>
        <v>0</v>
      </c>
      <c r="AO107" s="44"/>
      <c r="AP107" s="44"/>
      <c r="AQ107" s="44">
        <f t="shared" si="143"/>
        <v>0</v>
      </c>
      <c r="AR107" s="44"/>
      <c r="AS107" s="44"/>
      <c r="AT107" s="44"/>
      <c r="AU107" s="45">
        <f t="shared" si="144"/>
        <v>0</v>
      </c>
      <c r="AV107" s="44"/>
      <c r="AW107" s="44"/>
      <c r="AX107" s="45"/>
      <c r="AY107" s="44"/>
      <c r="AZ107" s="44">
        <f t="shared" si="145"/>
        <v>0</v>
      </c>
      <c r="BA107" s="44"/>
      <c r="BB107" s="44">
        <f t="shared" si="146"/>
        <v>0</v>
      </c>
      <c r="BC107" s="44"/>
      <c r="BD107" s="44"/>
      <c r="BE107" s="44"/>
      <c r="BF107" s="44"/>
      <c r="BG107" s="45">
        <f t="shared" si="147"/>
        <v>0</v>
      </c>
      <c r="BH107" s="44">
        <v>0</v>
      </c>
      <c r="BI107" s="44">
        <f t="shared" si="148"/>
        <v>0</v>
      </c>
      <c r="BJ107" s="44"/>
      <c r="BK107" s="44">
        <f t="shared" si="149"/>
        <v>0</v>
      </c>
      <c r="BL107" s="44"/>
      <c r="BM107" s="44"/>
      <c r="BN107" s="44"/>
      <c r="BO107" s="44"/>
      <c r="BP107" s="44"/>
      <c r="BQ107" s="45">
        <f t="shared" si="150"/>
        <v>0</v>
      </c>
      <c r="BR107" s="44"/>
      <c r="BS107" s="44">
        <f t="shared" si="151"/>
        <v>0</v>
      </c>
      <c r="BT107" s="44"/>
      <c r="BU107" s="44">
        <f t="shared" si="152"/>
        <v>0</v>
      </c>
      <c r="BV107" s="45">
        <f t="shared" si="153"/>
        <v>0</v>
      </c>
      <c r="BW107" s="44"/>
      <c r="BX107" s="45">
        <f t="shared" si="154"/>
        <v>0</v>
      </c>
      <c r="BY107" s="44"/>
      <c r="BZ107" s="45">
        <f t="shared" si="155"/>
        <v>0</v>
      </c>
      <c r="CA107" s="44"/>
      <c r="CB107" s="44"/>
      <c r="CC107" s="44"/>
      <c r="CD107" s="45">
        <f t="shared" si="156"/>
        <v>0</v>
      </c>
      <c r="CE107" s="45"/>
      <c r="CF107" s="45">
        <f t="shared" si="157"/>
        <v>0</v>
      </c>
      <c r="CG107" s="45">
        <f t="shared" si="158"/>
        <v>220</v>
      </c>
      <c r="CH107" s="45">
        <f t="shared" si="159"/>
        <v>44</v>
      </c>
      <c r="CI107" s="44">
        <v>0</v>
      </c>
      <c r="CJ107" s="46">
        <f t="shared" si="160"/>
        <v>0</v>
      </c>
      <c r="CK107" s="47">
        <f t="shared" si="161"/>
        <v>264</v>
      </c>
      <c r="CL107" s="48"/>
      <c r="CM107" s="44">
        <f t="shared" si="162"/>
        <v>0</v>
      </c>
      <c r="CN107" s="44"/>
      <c r="CO107" s="44">
        <f t="shared" si="163"/>
        <v>0</v>
      </c>
      <c r="CP107" s="44"/>
      <c r="CQ107" s="44">
        <f t="shared" si="164"/>
        <v>0</v>
      </c>
      <c r="CR107" s="44">
        <f t="shared" si="165"/>
        <v>0</v>
      </c>
      <c r="CS107" s="44">
        <f t="shared" si="166"/>
        <v>264</v>
      </c>
    </row>
    <row r="108" s="21" customFormat="1" ht="23" customHeight="1" spans="1:97">
      <c r="A108" s="36">
        <v>104</v>
      </c>
      <c r="B108" s="37" t="s">
        <v>407</v>
      </c>
      <c r="C108" s="37" t="s">
        <v>436</v>
      </c>
      <c r="D108" s="37" t="s">
        <v>263</v>
      </c>
      <c r="E108" s="37" t="s">
        <v>434</v>
      </c>
      <c r="F108" s="37" t="s">
        <v>125</v>
      </c>
      <c r="G108" s="37" t="s">
        <v>437</v>
      </c>
      <c r="H108" s="37"/>
      <c r="I108" s="37"/>
      <c r="J108" s="37"/>
      <c r="K108" s="37" t="s">
        <v>396</v>
      </c>
      <c r="L108" s="37">
        <v>3</v>
      </c>
      <c r="M108" s="37"/>
      <c r="N108" s="37" t="s">
        <v>249</v>
      </c>
      <c r="O108" s="37">
        <v>2026.07</v>
      </c>
      <c r="P108" s="38"/>
      <c r="Q108" s="38"/>
      <c r="R108" s="44">
        <f t="shared" si="132"/>
        <v>3</v>
      </c>
      <c r="S108" s="44">
        <f t="shared" si="133"/>
        <v>220</v>
      </c>
      <c r="T108" s="44">
        <f t="shared" si="134"/>
        <v>0</v>
      </c>
      <c r="U108" s="44">
        <f t="shared" si="135"/>
        <v>0</v>
      </c>
      <c r="V108" s="44">
        <f t="shared" si="136"/>
        <v>0</v>
      </c>
      <c r="W108" s="44"/>
      <c r="X108" s="45">
        <f t="shared" si="137"/>
        <v>220</v>
      </c>
      <c r="Y108" s="44"/>
      <c r="Z108" s="44"/>
      <c r="AA108" s="44"/>
      <c r="AB108" s="44"/>
      <c r="AC108" s="44"/>
      <c r="AD108" s="44"/>
      <c r="AE108" s="44">
        <v>6</v>
      </c>
      <c r="AF108" s="45">
        <f t="shared" si="138"/>
        <v>0</v>
      </c>
      <c r="AG108" s="44"/>
      <c r="AH108" s="44">
        <f t="shared" si="139"/>
        <v>65</v>
      </c>
      <c r="AI108" s="44"/>
      <c r="AJ108" s="45">
        <f t="shared" si="140"/>
        <v>0</v>
      </c>
      <c r="AK108" s="44"/>
      <c r="AL108" s="44">
        <f t="shared" si="141"/>
        <v>0</v>
      </c>
      <c r="AM108" s="44"/>
      <c r="AN108" s="44">
        <f t="shared" si="142"/>
        <v>0</v>
      </c>
      <c r="AO108" s="44"/>
      <c r="AP108" s="44"/>
      <c r="AQ108" s="44">
        <f t="shared" si="143"/>
        <v>0</v>
      </c>
      <c r="AR108" s="44"/>
      <c r="AS108" s="44"/>
      <c r="AT108" s="44"/>
      <c r="AU108" s="45">
        <f t="shared" si="144"/>
        <v>0</v>
      </c>
      <c r="AV108" s="44"/>
      <c r="AW108" s="44"/>
      <c r="AX108" s="45"/>
      <c r="AY108" s="44"/>
      <c r="AZ108" s="44">
        <f t="shared" si="145"/>
        <v>0</v>
      </c>
      <c r="BA108" s="44"/>
      <c r="BB108" s="44">
        <f t="shared" si="146"/>
        <v>0</v>
      </c>
      <c r="BC108" s="44"/>
      <c r="BD108" s="44"/>
      <c r="BE108" s="44"/>
      <c r="BF108" s="44"/>
      <c r="BG108" s="45">
        <f t="shared" si="147"/>
        <v>0</v>
      </c>
      <c r="BH108" s="44">
        <v>0</v>
      </c>
      <c r="BI108" s="44">
        <f t="shared" si="148"/>
        <v>0</v>
      </c>
      <c r="BJ108" s="44"/>
      <c r="BK108" s="44">
        <f t="shared" si="149"/>
        <v>0</v>
      </c>
      <c r="BL108" s="44"/>
      <c r="BM108" s="44"/>
      <c r="BN108" s="44"/>
      <c r="BO108" s="44"/>
      <c r="BP108" s="44"/>
      <c r="BQ108" s="45">
        <f t="shared" si="150"/>
        <v>0</v>
      </c>
      <c r="BR108" s="44"/>
      <c r="BS108" s="44">
        <f t="shared" si="151"/>
        <v>0</v>
      </c>
      <c r="BT108" s="44"/>
      <c r="BU108" s="44">
        <f t="shared" si="152"/>
        <v>0</v>
      </c>
      <c r="BV108" s="45">
        <f t="shared" si="153"/>
        <v>0</v>
      </c>
      <c r="BW108" s="44"/>
      <c r="BX108" s="45">
        <f t="shared" si="154"/>
        <v>0</v>
      </c>
      <c r="BY108" s="44"/>
      <c r="BZ108" s="45">
        <f t="shared" si="155"/>
        <v>0</v>
      </c>
      <c r="CA108" s="44"/>
      <c r="CB108" s="44"/>
      <c r="CC108" s="44"/>
      <c r="CD108" s="45">
        <f t="shared" si="156"/>
        <v>0</v>
      </c>
      <c r="CE108" s="45"/>
      <c r="CF108" s="45">
        <f t="shared" si="157"/>
        <v>0</v>
      </c>
      <c r="CG108" s="45">
        <f t="shared" si="158"/>
        <v>220</v>
      </c>
      <c r="CH108" s="45">
        <f t="shared" si="159"/>
        <v>44</v>
      </c>
      <c r="CI108" s="44">
        <v>0</v>
      </c>
      <c r="CJ108" s="46">
        <f t="shared" si="160"/>
        <v>0</v>
      </c>
      <c r="CK108" s="47">
        <f t="shared" si="161"/>
        <v>264</v>
      </c>
      <c r="CL108" s="48"/>
      <c r="CM108" s="44">
        <f t="shared" si="162"/>
        <v>0</v>
      </c>
      <c r="CN108" s="44"/>
      <c r="CO108" s="44">
        <f t="shared" si="163"/>
        <v>0</v>
      </c>
      <c r="CP108" s="44"/>
      <c r="CQ108" s="44">
        <f t="shared" si="164"/>
        <v>0</v>
      </c>
      <c r="CR108" s="44">
        <f t="shared" si="165"/>
        <v>0</v>
      </c>
      <c r="CS108" s="44">
        <f t="shared" si="166"/>
        <v>264</v>
      </c>
    </row>
    <row r="109" s="21" customFormat="1" ht="23" customHeight="1" spans="1:97">
      <c r="A109" s="36">
        <v>105</v>
      </c>
      <c r="B109" s="37" t="s">
        <v>407</v>
      </c>
      <c r="C109" s="37" t="s">
        <v>438</v>
      </c>
      <c r="D109" s="37" t="s">
        <v>417</v>
      </c>
      <c r="E109" s="37" t="s">
        <v>439</v>
      </c>
      <c r="F109" s="37" t="s">
        <v>125</v>
      </c>
      <c r="G109" s="37" t="s">
        <v>440</v>
      </c>
      <c r="H109" s="37"/>
      <c r="I109" s="37"/>
      <c r="J109" s="37"/>
      <c r="K109" s="37" t="s">
        <v>300</v>
      </c>
      <c r="L109" s="37">
        <v>1.28</v>
      </c>
      <c r="M109" s="37"/>
      <c r="N109" s="37" t="s">
        <v>308</v>
      </c>
      <c r="O109" s="37">
        <v>2026.07</v>
      </c>
      <c r="P109" s="38"/>
      <c r="Q109" s="38"/>
      <c r="R109" s="44">
        <f t="shared" si="132"/>
        <v>1.28</v>
      </c>
      <c r="S109" s="44">
        <f t="shared" si="133"/>
        <v>220</v>
      </c>
      <c r="T109" s="44">
        <f t="shared" si="134"/>
        <v>0</v>
      </c>
      <c r="U109" s="44">
        <f t="shared" si="135"/>
        <v>0</v>
      </c>
      <c r="V109" s="44">
        <f t="shared" si="136"/>
        <v>0</v>
      </c>
      <c r="W109" s="44"/>
      <c r="X109" s="45">
        <f t="shared" si="137"/>
        <v>220</v>
      </c>
      <c r="Y109" s="44"/>
      <c r="Z109" s="44"/>
      <c r="AA109" s="44"/>
      <c r="AB109" s="44"/>
      <c r="AC109" s="44"/>
      <c r="AD109" s="44"/>
      <c r="AE109" s="44">
        <v>6</v>
      </c>
      <c r="AF109" s="45">
        <f t="shared" si="138"/>
        <v>0</v>
      </c>
      <c r="AG109" s="44"/>
      <c r="AH109" s="44">
        <f t="shared" si="139"/>
        <v>65</v>
      </c>
      <c r="AI109" s="44"/>
      <c r="AJ109" s="45">
        <f t="shared" si="140"/>
        <v>0</v>
      </c>
      <c r="AK109" s="44"/>
      <c r="AL109" s="44">
        <f t="shared" si="141"/>
        <v>0</v>
      </c>
      <c r="AM109" s="44"/>
      <c r="AN109" s="44">
        <f t="shared" si="142"/>
        <v>0</v>
      </c>
      <c r="AO109" s="44"/>
      <c r="AP109" s="44"/>
      <c r="AQ109" s="44">
        <f t="shared" si="143"/>
        <v>0</v>
      </c>
      <c r="AR109" s="44"/>
      <c r="AS109" s="44"/>
      <c r="AT109" s="44"/>
      <c r="AU109" s="45">
        <f t="shared" si="144"/>
        <v>0</v>
      </c>
      <c r="AV109" s="44"/>
      <c r="AW109" s="44"/>
      <c r="AX109" s="45"/>
      <c r="AY109" s="44"/>
      <c r="AZ109" s="44">
        <f t="shared" si="145"/>
        <v>0</v>
      </c>
      <c r="BA109" s="44"/>
      <c r="BB109" s="44">
        <f t="shared" si="146"/>
        <v>0</v>
      </c>
      <c r="BC109" s="44"/>
      <c r="BD109" s="44"/>
      <c r="BE109" s="44"/>
      <c r="BF109" s="44"/>
      <c r="BG109" s="45">
        <f t="shared" si="147"/>
        <v>0</v>
      </c>
      <c r="BH109" s="44">
        <v>0</v>
      </c>
      <c r="BI109" s="44">
        <f t="shared" si="148"/>
        <v>0</v>
      </c>
      <c r="BJ109" s="44"/>
      <c r="BK109" s="44">
        <f t="shared" si="149"/>
        <v>0</v>
      </c>
      <c r="BL109" s="44"/>
      <c r="BM109" s="44"/>
      <c r="BN109" s="44"/>
      <c r="BO109" s="44"/>
      <c r="BP109" s="44"/>
      <c r="BQ109" s="45">
        <f t="shared" si="150"/>
        <v>0</v>
      </c>
      <c r="BR109" s="44"/>
      <c r="BS109" s="44">
        <f t="shared" si="151"/>
        <v>0</v>
      </c>
      <c r="BT109" s="44"/>
      <c r="BU109" s="44">
        <f t="shared" si="152"/>
        <v>0</v>
      </c>
      <c r="BV109" s="45">
        <f t="shared" si="153"/>
        <v>0</v>
      </c>
      <c r="BW109" s="44"/>
      <c r="BX109" s="45">
        <f t="shared" si="154"/>
        <v>0</v>
      </c>
      <c r="BY109" s="44"/>
      <c r="BZ109" s="45">
        <f t="shared" si="155"/>
        <v>0</v>
      </c>
      <c r="CA109" s="44"/>
      <c r="CB109" s="44"/>
      <c r="CC109" s="44"/>
      <c r="CD109" s="45">
        <f t="shared" si="156"/>
        <v>0</v>
      </c>
      <c r="CE109" s="45"/>
      <c r="CF109" s="45">
        <f t="shared" si="157"/>
        <v>0</v>
      </c>
      <c r="CG109" s="45">
        <f t="shared" si="158"/>
        <v>220</v>
      </c>
      <c r="CH109" s="45">
        <f t="shared" si="159"/>
        <v>44</v>
      </c>
      <c r="CI109" s="44">
        <v>0</v>
      </c>
      <c r="CJ109" s="46">
        <f t="shared" si="160"/>
        <v>0</v>
      </c>
      <c r="CK109" s="47">
        <f t="shared" si="161"/>
        <v>264</v>
      </c>
      <c r="CL109" s="48"/>
      <c r="CM109" s="44">
        <f t="shared" si="162"/>
        <v>0</v>
      </c>
      <c r="CN109" s="44"/>
      <c r="CO109" s="44">
        <f t="shared" si="163"/>
        <v>0</v>
      </c>
      <c r="CP109" s="44"/>
      <c r="CQ109" s="44">
        <f t="shared" si="164"/>
        <v>0</v>
      </c>
      <c r="CR109" s="44">
        <f t="shared" si="165"/>
        <v>0</v>
      </c>
      <c r="CS109" s="44">
        <f t="shared" si="166"/>
        <v>264</v>
      </c>
    </row>
    <row r="110" s="21" customFormat="1" ht="23" customHeight="1" spans="1:97">
      <c r="A110" s="36">
        <v>106</v>
      </c>
      <c r="B110" s="37" t="s">
        <v>441</v>
      </c>
      <c r="C110" s="37" t="s">
        <v>442</v>
      </c>
      <c r="D110" s="37" t="s">
        <v>443</v>
      </c>
      <c r="E110" s="37" t="s">
        <v>444</v>
      </c>
      <c r="F110" s="37" t="s">
        <v>230</v>
      </c>
      <c r="G110" s="37" t="s">
        <v>445</v>
      </c>
      <c r="H110" s="37"/>
      <c r="I110" s="37"/>
      <c r="J110" s="37"/>
      <c r="K110" s="37" t="s">
        <v>446</v>
      </c>
      <c r="L110" s="37">
        <v>1.24</v>
      </c>
      <c r="M110" s="37"/>
      <c r="N110" s="37" t="s">
        <v>447</v>
      </c>
      <c r="O110" s="37" t="s">
        <v>129</v>
      </c>
      <c r="P110" s="38"/>
      <c r="Q110" s="38"/>
      <c r="R110" s="44">
        <f t="shared" si="132"/>
        <v>1.24</v>
      </c>
      <c r="S110" s="44">
        <f t="shared" si="133"/>
        <v>220</v>
      </c>
      <c r="T110" s="44">
        <f t="shared" si="134"/>
        <v>0</v>
      </c>
      <c r="U110" s="44">
        <f t="shared" si="135"/>
        <v>0</v>
      </c>
      <c r="V110" s="44">
        <f t="shared" si="136"/>
        <v>110</v>
      </c>
      <c r="W110" s="44"/>
      <c r="X110" s="45">
        <f t="shared" si="137"/>
        <v>330</v>
      </c>
      <c r="Y110" s="44"/>
      <c r="Z110" s="44"/>
      <c r="AA110" s="44"/>
      <c r="AB110" s="44"/>
      <c r="AC110" s="44"/>
      <c r="AD110" s="44"/>
      <c r="AE110" s="44">
        <v>6</v>
      </c>
      <c r="AF110" s="45">
        <f t="shared" si="138"/>
        <v>0</v>
      </c>
      <c r="AG110" s="44"/>
      <c r="AH110" s="44">
        <f t="shared" si="139"/>
        <v>65</v>
      </c>
      <c r="AI110" s="44"/>
      <c r="AJ110" s="45">
        <f t="shared" si="140"/>
        <v>0</v>
      </c>
      <c r="AK110" s="44"/>
      <c r="AL110" s="44">
        <f t="shared" si="141"/>
        <v>0</v>
      </c>
      <c r="AM110" s="44"/>
      <c r="AN110" s="44">
        <f t="shared" si="142"/>
        <v>0</v>
      </c>
      <c r="AO110" s="44"/>
      <c r="AP110" s="44"/>
      <c r="AQ110" s="44">
        <f t="shared" si="143"/>
        <v>0</v>
      </c>
      <c r="AR110" s="44"/>
      <c r="AS110" s="44"/>
      <c r="AT110" s="44"/>
      <c r="AU110" s="45">
        <f t="shared" si="144"/>
        <v>0</v>
      </c>
      <c r="AV110" s="44"/>
      <c r="AW110" s="44"/>
      <c r="AX110" s="45"/>
      <c r="AY110" s="44"/>
      <c r="AZ110" s="44">
        <f t="shared" si="145"/>
        <v>0</v>
      </c>
      <c r="BA110" s="44"/>
      <c r="BB110" s="44">
        <f t="shared" si="146"/>
        <v>0</v>
      </c>
      <c r="BC110" s="44"/>
      <c r="BD110" s="44"/>
      <c r="BE110" s="44"/>
      <c r="BF110" s="44"/>
      <c r="BG110" s="45">
        <f t="shared" si="147"/>
        <v>0</v>
      </c>
      <c r="BH110" s="44">
        <v>0</v>
      </c>
      <c r="BI110" s="44">
        <f t="shared" si="148"/>
        <v>0</v>
      </c>
      <c r="BJ110" s="44"/>
      <c r="BK110" s="44">
        <f t="shared" si="149"/>
        <v>0</v>
      </c>
      <c r="BL110" s="44"/>
      <c r="BM110" s="44"/>
      <c r="BN110" s="44"/>
      <c r="BO110" s="44"/>
      <c r="BP110" s="44"/>
      <c r="BQ110" s="45">
        <f t="shared" si="150"/>
        <v>0</v>
      </c>
      <c r="BR110" s="44"/>
      <c r="BS110" s="44">
        <f t="shared" si="151"/>
        <v>0</v>
      </c>
      <c r="BT110" s="44"/>
      <c r="BU110" s="44">
        <f t="shared" si="152"/>
        <v>0</v>
      </c>
      <c r="BV110" s="45">
        <f t="shared" si="153"/>
        <v>0</v>
      </c>
      <c r="BW110" s="44"/>
      <c r="BX110" s="45">
        <f t="shared" si="154"/>
        <v>0</v>
      </c>
      <c r="BY110" s="44"/>
      <c r="BZ110" s="45">
        <f t="shared" si="155"/>
        <v>0</v>
      </c>
      <c r="CA110" s="44"/>
      <c r="CB110" s="44"/>
      <c r="CC110" s="44"/>
      <c r="CD110" s="45">
        <f t="shared" si="156"/>
        <v>0</v>
      </c>
      <c r="CE110" s="45"/>
      <c r="CF110" s="45">
        <f t="shared" si="157"/>
        <v>0</v>
      </c>
      <c r="CG110" s="45">
        <f t="shared" si="158"/>
        <v>330</v>
      </c>
      <c r="CH110" s="45">
        <f t="shared" si="159"/>
        <v>66</v>
      </c>
      <c r="CI110" s="44">
        <v>0</v>
      </c>
      <c r="CJ110" s="46">
        <f t="shared" si="160"/>
        <v>0</v>
      </c>
      <c r="CK110" s="47">
        <f t="shared" si="161"/>
        <v>396</v>
      </c>
      <c r="CL110" s="48"/>
      <c r="CM110" s="44">
        <f t="shared" si="162"/>
        <v>0</v>
      </c>
      <c r="CN110" s="44"/>
      <c r="CO110" s="44">
        <f t="shared" si="163"/>
        <v>0</v>
      </c>
      <c r="CP110" s="44"/>
      <c r="CQ110" s="44">
        <f t="shared" si="164"/>
        <v>0</v>
      </c>
      <c r="CR110" s="44">
        <f t="shared" si="165"/>
        <v>0</v>
      </c>
      <c r="CS110" s="44">
        <f t="shared" si="166"/>
        <v>396</v>
      </c>
    </row>
    <row r="111" s="21" customFormat="1" ht="23" customHeight="1" spans="1:97">
      <c r="A111" s="36">
        <v>107</v>
      </c>
      <c r="B111" s="37" t="s">
        <v>441</v>
      </c>
      <c r="C111" s="37" t="s">
        <v>448</v>
      </c>
      <c r="D111" s="37" t="s">
        <v>449</v>
      </c>
      <c r="E111" s="37" t="s">
        <v>450</v>
      </c>
      <c r="F111" s="37" t="s">
        <v>230</v>
      </c>
      <c r="G111" s="37" t="s">
        <v>451</v>
      </c>
      <c r="H111" s="37"/>
      <c r="I111" s="37"/>
      <c r="J111" s="37"/>
      <c r="K111" s="37" t="s">
        <v>452</v>
      </c>
      <c r="L111" s="37"/>
      <c r="M111" s="37">
        <v>8.7</v>
      </c>
      <c r="N111" s="37" t="s">
        <v>157</v>
      </c>
      <c r="O111" s="37">
        <v>2026.06</v>
      </c>
      <c r="P111" s="38"/>
      <c r="Q111" s="38"/>
      <c r="R111" s="44">
        <f t="shared" si="132"/>
        <v>0</v>
      </c>
      <c r="S111" s="44">
        <f t="shared" si="133"/>
        <v>0</v>
      </c>
      <c r="T111" s="44">
        <f t="shared" si="134"/>
        <v>8.7</v>
      </c>
      <c r="U111" s="44">
        <f t="shared" si="135"/>
        <v>200</v>
      </c>
      <c r="V111" s="44">
        <f t="shared" si="136"/>
        <v>0</v>
      </c>
      <c r="W111" s="44"/>
      <c r="X111" s="45">
        <f t="shared" si="137"/>
        <v>200</v>
      </c>
      <c r="Y111" s="44"/>
      <c r="Z111" s="44"/>
      <c r="AA111" s="44"/>
      <c r="AB111" s="44"/>
      <c r="AC111" s="44"/>
      <c r="AD111" s="44"/>
      <c r="AE111" s="44">
        <v>6</v>
      </c>
      <c r="AF111" s="45">
        <f t="shared" si="138"/>
        <v>0</v>
      </c>
      <c r="AG111" s="44"/>
      <c r="AH111" s="44">
        <f t="shared" si="139"/>
        <v>65</v>
      </c>
      <c r="AI111" s="44"/>
      <c r="AJ111" s="45">
        <f t="shared" si="140"/>
        <v>0</v>
      </c>
      <c r="AK111" s="44"/>
      <c r="AL111" s="44">
        <f t="shared" si="141"/>
        <v>0</v>
      </c>
      <c r="AM111" s="44"/>
      <c r="AN111" s="44">
        <f t="shared" si="142"/>
        <v>0</v>
      </c>
      <c r="AO111" s="44"/>
      <c r="AP111" s="44"/>
      <c r="AQ111" s="44">
        <f t="shared" si="143"/>
        <v>0</v>
      </c>
      <c r="AR111" s="44"/>
      <c r="AS111" s="44"/>
      <c r="AT111" s="44"/>
      <c r="AU111" s="45">
        <f t="shared" si="144"/>
        <v>0</v>
      </c>
      <c r="AV111" s="44"/>
      <c r="AW111" s="44"/>
      <c r="AX111" s="45"/>
      <c r="AY111" s="44"/>
      <c r="AZ111" s="44">
        <f t="shared" si="145"/>
        <v>0</v>
      </c>
      <c r="BA111" s="44"/>
      <c r="BB111" s="44">
        <f t="shared" si="146"/>
        <v>0</v>
      </c>
      <c r="BC111" s="44"/>
      <c r="BD111" s="44"/>
      <c r="BE111" s="44"/>
      <c r="BF111" s="44"/>
      <c r="BG111" s="45">
        <f t="shared" si="147"/>
        <v>0</v>
      </c>
      <c r="BH111" s="44">
        <v>0</v>
      </c>
      <c r="BI111" s="44">
        <f t="shared" si="148"/>
        <v>0</v>
      </c>
      <c r="BJ111" s="44"/>
      <c r="BK111" s="44">
        <f t="shared" si="149"/>
        <v>0</v>
      </c>
      <c r="BL111" s="44"/>
      <c r="BM111" s="44"/>
      <c r="BN111" s="44"/>
      <c r="BO111" s="44"/>
      <c r="BP111" s="44"/>
      <c r="BQ111" s="45">
        <f t="shared" si="150"/>
        <v>0</v>
      </c>
      <c r="BR111" s="44"/>
      <c r="BS111" s="44">
        <f t="shared" si="151"/>
        <v>0</v>
      </c>
      <c r="BT111" s="44"/>
      <c r="BU111" s="44">
        <f t="shared" si="152"/>
        <v>0</v>
      </c>
      <c r="BV111" s="45">
        <f t="shared" si="153"/>
        <v>0</v>
      </c>
      <c r="BW111" s="44"/>
      <c r="BX111" s="45">
        <f t="shared" si="154"/>
        <v>0</v>
      </c>
      <c r="BY111" s="44"/>
      <c r="BZ111" s="45">
        <f t="shared" si="155"/>
        <v>0</v>
      </c>
      <c r="CA111" s="44"/>
      <c r="CB111" s="44"/>
      <c r="CC111" s="44"/>
      <c r="CD111" s="45">
        <f t="shared" si="156"/>
        <v>0</v>
      </c>
      <c r="CE111" s="45"/>
      <c r="CF111" s="45">
        <f t="shared" si="157"/>
        <v>0</v>
      </c>
      <c r="CG111" s="45">
        <f t="shared" si="158"/>
        <v>200</v>
      </c>
      <c r="CH111" s="45">
        <f t="shared" si="159"/>
        <v>40</v>
      </c>
      <c r="CI111" s="44">
        <v>0</v>
      </c>
      <c r="CJ111" s="46">
        <f t="shared" si="160"/>
        <v>0</v>
      </c>
      <c r="CK111" s="47">
        <f t="shared" si="161"/>
        <v>240</v>
      </c>
      <c r="CL111" s="48"/>
      <c r="CM111" s="44">
        <f t="shared" si="162"/>
        <v>0</v>
      </c>
      <c r="CN111" s="44"/>
      <c r="CO111" s="44">
        <f t="shared" si="163"/>
        <v>0</v>
      </c>
      <c r="CP111" s="44"/>
      <c r="CQ111" s="44">
        <f t="shared" si="164"/>
        <v>0</v>
      </c>
      <c r="CR111" s="44">
        <f t="shared" si="165"/>
        <v>0</v>
      </c>
      <c r="CS111" s="44">
        <f t="shared" si="166"/>
        <v>240</v>
      </c>
    </row>
    <row r="112" s="21" customFormat="1" ht="23" customHeight="1" spans="1:97">
      <c r="A112" s="36">
        <v>108</v>
      </c>
      <c r="B112" s="37" t="s">
        <v>441</v>
      </c>
      <c r="C112" s="37" t="s">
        <v>453</v>
      </c>
      <c r="D112" s="37" t="s">
        <v>454</v>
      </c>
      <c r="E112" s="37" t="s">
        <v>455</v>
      </c>
      <c r="F112" s="37" t="s">
        <v>230</v>
      </c>
      <c r="G112" s="37" t="s">
        <v>456</v>
      </c>
      <c r="H112" s="37"/>
      <c r="I112" s="37"/>
      <c r="J112" s="37"/>
      <c r="K112" s="37" t="s">
        <v>457</v>
      </c>
      <c r="L112" s="37">
        <v>2</v>
      </c>
      <c r="M112" s="37"/>
      <c r="N112" s="37" t="s">
        <v>157</v>
      </c>
      <c r="O112" s="37" t="s">
        <v>458</v>
      </c>
      <c r="P112" s="38"/>
      <c r="Q112" s="38"/>
      <c r="R112" s="44">
        <f t="shared" si="132"/>
        <v>2</v>
      </c>
      <c r="S112" s="44">
        <f t="shared" si="133"/>
        <v>220</v>
      </c>
      <c r="T112" s="44">
        <f t="shared" si="134"/>
        <v>0</v>
      </c>
      <c r="U112" s="44">
        <f t="shared" si="135"/>
        <v>0</v>
      </c>
      <c r="V112" s="44">
        <f t="shared" si="136"/>
        <v>110</v>
      </c>
      <c r="W112" s="44"/>
      <c r="X112" s="45">
        <f t="shared" si="137"/>
        <v>330</v>
      </c>
      <c r="Y112" s="44"/>
      <c r="Z112" s="44"/>
      <c r="AA112" s="44"/>
      <c r="AB112" s="44"/>
      <c r="AC112" s="44"/>
      <c r="AD112" s="44"/>
      <c r="AE112" s="44">
        <v>6</v>
      </c>
      <c r="AF112" s="45">
        <f t="shared" si="138"/>
        <v>0</v>
      </c>
      <c r="AG112" s="44"/>
      <c r="AH112" s="44">
        <f t="shared" si="139"/>
        <v>65</v>
      </c>
      <c r="AI112" s="44"/>
      <c r="AJ112" s="45">
        <f t="shared" si="140"/>
        <v>0</v>
      </c>
      <c r="AK112" s="44"/>
      <c r="AL112" s="44">
        <f t="shared" si="141"/>
        <v>0</v>
      </c>
      <c r="AM112" s="44"/>
      <c r="AN112" s="44">
        <f t="shared" si="142"/>
        <v>0</v>
      </c>
      <c r="AO112" s="44"/>
      <c r="AP112" s="44"/>
      <c r="AQ112" s="44">
        <f t="shared" si="143"/>
        <v>0</v>
      </c>
      <c r="AR112" s="44"/>
      <c r="AS112" s="44"/>
      <c r="AT112" s="44"/>
      <c r="AU112" s="45">
        <f t="shared" si="144"/>
        <v>0</v>
      </c>
      <c r="AV112" s="44"/>
      <c r="AW112" s="44"/>
      <c r="AX112" s="45"/>
      <c r="AY112" s="44"/>
      <c r="AZ112" s="44">
        <f t="shared" si="145"/>
        <v>0</v>
      </c>
      <c r="BA112" s="44"/>
      <c r="BB112" s="44">
        <f t="shared" si="146"/>
        <v>0</v>
      </c>
      <c r="BC112" s="44"/>
      <c r="BD112" s="44"/>
      <c r="BE112" s="44"/>
      <c r="BF112" s="44"/>
      <c r="BG112" s="45">
        <f t="shared" si="147"/>
        <v>0</v>
      </c>
      <c r="BH112" s="44">
        <v>0</v>
      </c>
      <c r="BI112" s="44">
        <f t="shared" si="148"/>
        <v>0</v>
      </c>
      <c r="BJ112" s="44"/>
      <c r="BK112" s="44">
        <f t="shared" si="149"/>
        <v>0</v>
      </c>
      <c r="BL112" s="44"/>
      <c r="BM112" s="44"/>
      <c r="BN112" s="44"/>
      <c r="BO112" s="44"/>
      <c r="BP112" s="44"/>
      <c r="BQ112" s="45">
        <f t="shared" si="150"/>
        <v>0</v>
      </c>
      <c r="BR112" s="44"/>
      <c r="BS112" s="44">
        <f t="shared" si="151"/>
        <v>0</v>
      </c>
      <c r="BT112" s="44"/>
      <c r="BU112" s="44">
        <f t="shared" si="152"/>
        <v>0</v>
      </c>
      <c r="BV112" s="45">
        <f t="shared" si="153"/>
        <v>0</v>
      </c>
      <c r="BW112" s="44"/>
      <c r="BX112" s="45">
        <f t="shared" si="154"/>
        <v>0</v>
      </c>
      <c r="BY112" s="44"/>
      <c r="BZ112" s="45">
        <f t="shared" si="155"/>
        <v>0</v>
      </c>
      <c r="CA112" s="44"/>
      <c r="CB112" s="44"/>
      <c r="CC112" s="44"/>
      <c r="CD112" s="45">
        <f t="shared" si="156"/>
        <v>0</v>
      </c>
      <c r="CE112" s="45"/>
      <c r="CF112" s="45">
        <f t="shared" si="157"/>
        <v>0</v>
      </c>
      <c r="CG112" s="45">
        <f t="shared" si="158"/>
        <v>330</v>
      </c>
      <c r="CH112" s="45">
        <f t="shared" si="159"/>
        <v>66</v>
      </c>
      <c r="CI112" s="44">
        <v>0</v>
      </c>
      <c r="CJ112" s="46">
        <f t="shared" si="160"/>
        <v>0</v>
      </c>
      <c r="CK112" s="47">
        <f t="shared" si="161"/>
        <v>396</v>
      </c>
      <c r="CL112" s="48"/>
      <c r="CM112" s="44">
        <f t="shared" si="162"/>
        <v>0</v>
      </c>
      <c r="CN112" s="44"/>
      <c r="CO112" s="44">
        <f t="shared" si="163"/>
        <v>0</v>
      </c>
      <c r="CP112" s="44"/>
      <c r="CQ112" s="44">
        <f t="shared" si="164"/>
        <v>0</v>
      </c>
      <c r="CR112" s="44">
        <f t="shared" si="165"/>
        <v>0</v>
      </c>
      <c r="CS112" s="44">
        <f t="shared" si="166"/>
        <v>396</v>
      </c>
    </row>
    <row r="113" s="21" customFormat="1" ht="23" customHeight="1" spans="1:97">
      <c r="A113" s="36">
        <v>109</v>
      </c>
      <c r="B113" s="37" t="s">
        <v>441</v>
      </c>
      <c r="C113" s="37" t="s">
        <v>459</v>
      </c>
      <c r="D113" s="37" t="s">
        <v>454</v>
      </c>
      <c r="E113" s="37" t="s">
        <v>455</v>
      </c>
      <c r="F113" s="37" t="s">
        <v>230</v>
      </c>
      <c r="G113" s="37" t="s">
        <v>460</v>
      </c>
      <c r="H113" s="37"/>
      <c r="I113" s="37"/>
      <c r="J113" s="37"/>
      <c r="K113" s="37" t="s">
        <v>457</v>
      </c>
      <c r="L113" s="37">
        <v>2</v>
      </c>
      <c r="M113" s="37"/>
      <c r="N113" s="37" t="s">
        <v>157</v>
      </c>
      <c r="O113" s="37" t="s">
        <v>458</v>
      </c>
      <c r="P113" s="38"/>
      <c r="Q113" s="38"/>
      <c r="R113" s="44">
        <f t="shared" si="132"/>
        <v>2</v>
      </c>
      <c r="S113" s="44">
        <f t="shared" si="133"/>
        <v>220</v>
      </c>
      <c r="T113" s="44">
        <f t="shared" si="134"/>
        <v>0</v>
      </c>
      <c r="U113" s="44">
        <f t="shared" si="135"/>
        <v>0</v>
      </c>
      <c r="V113" s="44">
        <f t="shared" si="136"/>
        <v>110</v>
      </c>
      <c r="W113" s="44"/>
      <c r="X113" s="45">
        <f t="shared" si="137"/>
        <v>330</v>
      </c>
      <c r="Y113" s="44"/>
      <c r="Z113" s="44"/>
      <c r="AA113" s="44"/>
      <c r="AB113" s="44"/>
      <c r="AC113" s="44"/>
      <c r="AD113" s="44"/>
      <c r="AE113" s="44">
        <v>6</v>
      </c>
      <c r="AF113" s="45">
        <f t="shared" si="138"/>
        <v>0</v>
      </c>
      <c r="AG113" s="44"/>
      <c r="AH113" s="44">
        <f t="shared" si="139"/>
        <v>65</v>
      </c>
      <c r="AI113" s="44"/>
      <c r="AJ113" s="45">
        <f t="shared" si="140"/>
        <v>0</v>
      </c>
      <c r="AK113" s="44"/>
      <c r="AL113" s="44">
        <f t="shared" si="141"/>
        <v>0</v>
      </c>
      <c r="AM113" s="44"/>
      <c r="AN113" s="44">
        <f t="shared" si="142"/>
        <v>0</v>
      </c>
      <c r="AO113" s="44"/>
      <c r="AP113" s="44"/>
      <c r="AQ113" s="44">
        <f t="shared" si="143"/>
        <v>0</v>
      </c>
      <c r="AR113" s="44"/>
      <c r="AS113" s="44"/>
      <c r="AT113" s="44"/>
      <c r="AU113" s="45">
        <f t="shared" si="144"/>
        <v>0</v>
      </c>
      <c r="AV113" s="44"/>
      <c r="AW113" s="44"/>
      <c r="AX113" s="45"/>
      <c r="AY113" s="44"/>
      <c r="AZ113" s="44">
        <f t="shared" si="145"/>
        <v>0</v>
      </c>
      <c r="BA113" s="44"/>
      <c r="BB113" s="44">
        <f t="shared" si="146"/>
        <v>0</v>
      </c>
      <c r="BC113" s="44"/>
      <c r="BD113" s="44"/>
      <c r="BE113" s="44"/>
      <c r="BF113" s="44"/>
      <c r="BG113" s="45">
        <f t="shared" si="147"/>
        <v>0</v>
      </c>
      <c r="BH113" s="44">
        <v>0</v>
      </c>
      <c r="BI113" s="44">
        <f t="shared" si="148"/>
        <v>0</v>
      </c>
      <c r="BJ113" s="44"/>
      <c r="BK113" s="44">
        <f t="shared" si="149"/>
        <v>0</v>
      </c>
      <c r="BL113" s="44"/>
      <c r="BM113" s="44"/>
      <c r="BN113" s="44"/>
      <c r="BO113" s="44"/>
      <c r="BP113" s="44"/>
      <c r="BQ113" s="45">
        <f t="shared" si="150"/>
        <v>0</v>
      </c>
      <c r="BR113" s="44"/>
      <c r="BS113" s="44">
        <f t="shared" si="151"/>
        <v>0</v>
      </c>
      <c r="BT113" s="44"/>
      <c r="BU113" s="44">
        <f t="shared" si="152"/>
        <v>0</v>
      </c>
      <c r="BV113" s="45">
        <f t="shared" si="153"/>
        <v>0</v>
      </c>
      <c r="BW113" s="44"/>
      <c r="BX113" s="45">
        <f t="shared" si="154"/>
        <v>0</v>
      </c>
      <c r="BY113" s="44"/>
      <c r="BZ113" s="45">
        <f t="shared" si="155"/>
        <v>0</v>
      </c>
      <c r="CA113" s="44"/>
      <c r="CB113" s="44"/>
      <c r="CC113" s="44"/>
      <c r="CD113" s="45">
        <f t="shared" si="156"/>
        <v>0</v>
      </c>
      <c r="CE113" s="45"/>
      <c r="CF113" s="45">
        <f t="shared" si="157"/>
        <v>0</v>
      </c>
      <c r="CG113" s="45">
        <f t="shared" si="158"/>
        <v>330</v>
      </c>
      <c r="CH113" s="45">
        <f t="shared" si="159"/>
        <v>66</v>
      </c>
      <c r="CI113" s="44">
        <v>0</v>
      </c>
      <c r="CJ113" s="46">
        <f t="shared" si="160"/>
        <v>0</v>
      </c>
      <c r="CK113" s="47">
        <f t="shared" si="161"/>
        <v>396</v>
      </c>
      <c r="CL113" s="48"/>
      <c r="CM113" s="44">
        <f t="shared" si="162"/>
        <v>0</v>
      </c>
      <c r="CN113" s="44"/>
      <c r="CO113" s="44">
        <f t="shared" si="163"/>
        <v>0</v>
      </c>
      <c r="CP113" s="44"/>
      <c r="CQ113" s="44">
        <f t="shared" si="164"/>
        <v>0</v>
      </c>
      <c r="CR113" s="44">
        <f t="shared" si="165"/>
        <v>0</v>
      </c>
      <c r="CS113" s="44">
        <f t="shared" si="166"/>
        <v>396</v>
      </c>
    </row>
    <row r="114" s="21" customFormat="1" ht="23" customHeight="1" spans="1:97">
      <c r="A114" s="36">
        <v>110</v>
      </c>
      <c r="B114" s="37" t="s">
        <v>461</v>
      </c>
      <c r="C114" s="37" t="s">
        <v>462</v>
      </c>
      <c r="D114" s="37" t="s">
        <v>463</v>
      </c>
      <c r="E114" s="37" t="s">
        <v>464</v>
      </c>
      <c r="F114" s="37" t="s">
        <v>125</v>
      </c>
      <c r="G114" s="37" t="s">
        <v>465</v>
      </c>
      <c r="H114" s="37"/>
      <c r="I114" s="37"/>
      <c r="J114" s="37"/>
      <c r="K114" s="37" t="s">
        <v>466</v>
      </c>
      <c r="L114" s="37">
        <v>0.112</v>
      </c>
      <c r="M114" s="37"/>
      <c r="N114" s="37" t="s">
        <v>157</v>
      </c>
      <c r="O114" s="37">
        <v>2026.07</v>
      </c>
      <c r="P114" s="38"/>
      <c r="Q114" s="38"/>
      <c r="R114" s="44">
        <f t="shared" si="132"/>
        <v>0.112</v>
      </c>
      <c r="S114" s="44">
        <f t="shared" si="133"/>
        <v>180</v>
      </c>
      <c r="T114" s="44">
        <f t="shared" si="134"/>
        <v>0</v>
      </c>
      <c r="U114" s="44">
        <f t="shared" si="135"/>
        <v>0</v>
      </c>
      <c r="V114" s="44">
        <f t="shared" si="136"/>
        <v>0</v>
      </c>
      <c r="W114" s="44"/>
      <c r="X114" s="45">
        <f t="shared" si="137"/>
        <v>180</v>
      </c>
      <c r="Y114" s="44"/>
      <c r="Z114" s="44"/>
      <c r="AA114" s="44"/>
      <c r="AB114" s="44"/>
      <c r="AC114" s="44"/>
      <c r="AD114" s="44"/>
      <c r="AE114" s="44">
        <v>6</v>
      </c>
      <c r="AF114" s="45">
        <f t="shared" si="138"/>
        <v>0</v>
      </c>
      <c r="AG114" s="44"/>
      <c r="AH114" s="44">
        <f t="shared" si="139"/>
        <v>65</v>
      </c>
      <c r="AI114" s="44"/>
      <c r="AJ114" s="45">
        <f t="shared" si="140"/>
        <v>0</v>
      </c>
      <c r="AK114" s="44"/>
      <c r="AL114" s="44">
        <f t="shared" si="141"/>
        <v>0</v>
      </c>
      <c r="AM114" s="44"/>
      <c r="AN114" s="44">
        <f t="shared" si="142"/>
        <v>0</v>
      </c>
      <c r="AO114" s="44"/>
      <c r="AP114" s="44"/>
      <c r="AQ114" s="44">
        <f t="shared" si="143"/>
        <v>0</v>
      </c>
      <c r="AR114" s="44"/>
      <c r="AS114" s="44"/>
      <c r="AT114" s="44"/>
      <c r="AU114" s="45">
        <f t="shared" si="144"/>
        <v>0</v>
      </c>
      <c r="AV114" s="44"/>
      <c r="AW114" s="44"/>
      <c r="AX114" s="45"/>
      <c r="AY114" s="44"/>
      <c r="AZ114" s="44">
        <f t="shared" si="145"/>
        <v>0</v>
      </c>
      <c r="BA114" s="44"/>
      <c r="BB114" s="44">
        <f t="shared" si="146"/>
        <v>0</v>
      </c>
      <c r="BC114" s="44"/>
      <c r="BD114" s="44"/>
      <c r="BE114" s="44"/>
      <c r="BF114" s="44"/>
      <c r="BG114" s="45">
        <f t="shared" si="147"/>
        <v>0</v>
      </c>
      <c r="BH114" s="44">
        <v>0</v>
      </c>
      <c r="BI114" s="44">
        <f t="shared" si="148"/>
        <v>0</v>
      </c>
      <c r="BJ114" s="44"/>
      <c r="BK114" s="44">
        <f t="shared" si="149"/>
        <v>0</v>
      </c>
      <c r="BL114" s="44"/>
      <c r="BM114" s="44"/>
      <c r="BN114" s="44"/>
      <c r="BO114" s="44"/>
      <c r="BP114" s="44"/>
      <c r="BQ114" s="45">
        <f t="shared" si="150"/>
        <v>0</v>
      </c>
      <c r="BR114" s="44"/>
      <c r="BS114" s="44">
        <f t="shared" si="151"/>
        <v>0</v>
      </c>
      <c r="BT114" s="44"/>
      <c r="BU114" s="44">
        <f t="shared" si="152"/>
        <v>0</v>
      </c>
      <c r="BV114" s="45">
        <f t="shared" si="153"/>
        <v>0</v>
      </c>
      <c r="BW114" s="44"/>
      <c r="BX114" s="45">
        <f t="shared" si="154"/>
        <v>0</v>
      </c>
      <c r="BY114" s="44"/>
      <c r="BZ114" s="45">
        <f t="shared" si="155"/>
        <v>0</v>
      </c>
      <c r="CA114" s="44"/>
      <c r="CB114" s="44"/>
      <c r="CC114" s="44"/>
      <c r="CD114" s="45">
        <f t="shared" si="156"/>
        <v>0</v>
      </c>
      <c r="CE114" s="45"/>
      <c r="CF114" s="45">
        <f t="shared" si="157"/>
        <v>0</v>
      </c>
      <c r="CG114" s="45">
        <f t="shared" si="158"/>
        <v>180</v>
      </c>
      <c r="CH114" s="45">
        <f t="shared" si="159"/>
        <v>36</v>
      </c>
      <c r="CI114" s="44">
        <v>0</v>
      </c>
      <c r="CJ114" s="46">
        <f t="shared" si="160"/>
        <v>0</v>
      </c>
      <c r="CK114" s="47">
        <f t="shared" si="161"/>
        <v>216</v>
      </c>
      <c r="CL114" s="48"/>
      <c r="CM114" s="44">
        <f t="shared" si="162"/>
        <v>0</v>
      </c>
      <c r="CN114" s="44"/>
      <c r="CO114" s="44">
        <f t="shared" si="163"/>
        <v>0</v>
      </c>
      <c r="CP114" s="44"/>
      <c r="CQ114" s="44">
        <f t="shared" si="164"/>
        <v>0</v>
      </c>
      <c r="CR114" s="44">
        <f t="shared" si="165"/>
        <v>0</v>
      </c>
      <c r="CS114" s="44">
        <f t="shared" si="166"/>
        <v>216</v>
      </c>
    </row>
    <row r="115" s="21" customFormat="1" ht="23" customHeight="1" spans="1:97">
      <c r="A115" s="36">
        <v>111</v>
      </c>
      <c r="B115" s="37" t="s">
        <v>461</v>
      </c>
      <c r="C115" s="37" t="s">
        <v>467</v>
      </c>
      <c r="D115" s="37" t="s">
        <v>463</v>
      </c>
      <c r="E115" s="37" t="s">
        <v>464</v>
      </c>
      <c r="F115" s="37" t="s">
        <v>125</v>
      </c>
      <c r="G115" s="37" t="s">
        <v>468</v>
      </c>
      <c r="H115" s="37"/>
      <c r="I115" s="37"/>
      <c r="J115" s="37"/>
      <c r="K115" s="37" t="s">
        <v>466</v>
      </c>
      <c r="L115" s="37">
        <v>0.112</v>
      </c>
      <c r="M115" s="37"/>
      <c r="N115" s="37" t="s">
        <v>157</v>
      </c>
      <c r="O115" s="37">
        <v>2026.07</v>
      </c>
      <c r="P115" s="38"/>
      <c r="Q115" s="38"/>
      <c r="R115" s="44">
        <f t="shared" si="132"/>
        <v>0.112</v>
      </c>
      <c r="S115" s="44">
        <f t="shared" si="133"/>
        <v>180</v>
      </c>
      <c r="T115" s="44">
        <f t="shared" si="134"/>
        <v>0</v>
      </c>
      <c r="U115" s="44">
        <f t="shared" si="135"/>
        <v>0</v>
      </c>
      <c r="V115" s="44">
        <f t="shared" si="136"/>
        <v>0</v>
      </c>
      <c r="W115" s="44"/>
      <c r="X115" s="45">
        <f t="shared" si="137"/>
        <v>180</v>
      </c>
      <c r="Y115" s="44"/>
      <c r="Z115" s="44"/>
      <c r="AA115" s="44"/>
      <c r="AB115" s="44"/>
      <c r="AC115" s="44"/>
      <c r="AD115" s="44"/>
      <c r="AE115" s="44">
        <v>6</v>
      </c>
      <c r="AF115" s="45">
        <f t="shared" si="138"/>
        <v>0</v>
      </c>
      <c r="AG115" s="44"/>
      <c r="AH115" s="44">
        <f t="shared" si="139"/>
        <v>65</v>
      </c>
      <c r="AI115" s="44"/>
      <c r="AJ115" s="45">
        <f t="shared" si="140"/>
        <v>0</v>
      </c>
      <c r="AK115" s="44"/>
      <c r="AL115" s="44">
        <f t="shared" si="141"/>
        <v>0</v>
      </c>
      <c r="AM115" s="44"/>
      <c r="AN115" s="44">
        <f t="shared" si="142"/>
        <v>0</v>
      </c>
      <c r="AO115" s="44"/>
      <c r="AP115" s="44"/>
      <c r="AQ115" s="44">
        <f t="shared" si="143"/>
        <v>0</v>
      </c>
      <c r="AR115" s="44"/>
      <c r="AS115" s="44"/>
      <c r="AT115" s="44"/>
      <c r="AU115" s="45">
        <f t="shared" si="144"/>
        <v>0</v>
      </c>
      <c r="AV115" s="44"/>
      <c r="AW115" s="44"/>
      <c r="AX115" s="45"/>
      <c r="AY115" s="44"/>
      <c r="AZ115" s="44">
        <f t="shared" si="145"/>
        <v>0</v>
      </c>
      <c r="BA115" s="44"/>
      <c r="BB115" s="44">
        <f t="shared" si="146"/>
        <v>0</v>
      </c>
      <c r="BC115" s="44"/>
      <c r="BD115" s="44"/>
      <c r="BE115" s="44"/>
      <c r="BF115" s="44"/>
      <c r="BG115" s="45">
        <f t="shared" si="147"/>
        <v>0</v>
      </c>
      <c r="BH115" s="44">
        <v>0</v>
      </c>
      <c r="BI115" s="44">
        <f t="shared" si="148"/>
        <v>0</v>
      </c>
      <c r="BJ115" s="44"/>
      <c r="BK115" s="44">
        <f t="shared" si="149"/>
        <v>0</v>
      </c>
      <c r="BL115" s="44"/>
      <c r="BM115" s="44"/>
      <c r="BN115" s="44"/>
      <c r="BO115" s="44"/>
      <c r="BP115" s="44"/>
      <c r="BQ115" s="45">
        <f t="shared" si="150"/>
        <v>0</v>
      </c>
      <c r="BR115" s="44"/>
      <c r="BS115" s="44">
        <f t="shared" si="151"/>
        <v>0</v>
      </c>
      <c r="BT115" s="44"/>
      <c r="BU115" s="44">
        <f t="shared" si="152"/>
        <v>0</v>
      </c>
      <c r="BV115" s="45">
        <f t="shared" si="153"/>
        <v>0</v>
      </c>
      <c r="BW115" s="44"/>
      <c r="BX115" s="45">
        <f t="shared" si="154"/>
        <v>0</v>
      </c>
      <c r="BY115" s="44"/>
      <c r="BZ115" s="45">
        <f t="shared" si="155"/>
        <v>0</v>
      </c>
      <c r="CA115" s="44"/>
      <c r="CB115" s="44"/>
      <c r="CC115" s="44"/>
      <c r="CD115" s="45">
        <f t="shared" si="156"/>
        <v>0</v>
      </c>
      <c r="CE115" s="45"/>
      <c r="CF115" s="45">
        <f t="shared" si="157"/>
        <v>0</v>
      </c>
      <c r="CG115" s="45">
        <f t="shared" si="158"/>
        <v>180</v>
      </c>
      <c r="CH115" s="45">
        <f t="shared" si="159"/>
        <v>36</v>
      </c>
      <c r="CI115" s="44">
        <v>0</v>
      </c>
      <c r="CJ115" s="46">
        <f t="shared" si="160"/>
        <v>0</v>
      </c>
      <c r="CK115" s="47">
        <f t="shared" si="161"/>
        <v>216</v>
      </c>
      <c r="CL115" s="48"/>
      <c r="CM115" s="44">
        <f t="shared" si="162"/>
        <v>0</v>
      </c>
      <c r="CN115" s="44"/>
      <c r="CO115" s="44">
        <f t="shared" si="163"/>
        <v>0</v>
      </c>
      <c r="CP115" s="44"/>
      <c r="CQ115" s="44">
        <f t="shared" si="164"/>
        <v>0</v>
      </c>
      <c r="CR115" s="44">
        <f t="shared" si="165"/>
        <v>0</v>
      </c>
      <c r="CS115" s="44">
        <f t="shared" si="166"/>
        <v>216</v>
      </c>
    </row>
    <row r="116" s="21" customFormat="1" ht="23" customHeight="1" spans="1:97">
      <c r="A116" s="36">
        <v>112</v>
      </c>
      <c r="B116" s="37" t="s">
        <v>461</v>
      </c>
      <c r="C116" s="37" t="s">
        <v>469</v>
      </c>
      <c r="D116" s="37" t="s">
        <v>463</v>
      </c>
      <c r="E116" s="37" t="s">
        <v>464</v>
      </c>
      <c r="F116" s="37" t="s">
        <v>125</v>
      </c>
      <c r="G116" s="37" t="s">
        <v>470</v>
      </c>
      <c r="H116" s="37"/>
      <c r="I116" s="37"/>
      <c r="J116" s="37"/>
      <c r="K116" s="37" t="s">
        <v>466</v>
      </c>
      <c r="L116" s="37">
        <v>0.112</v>
      </c>
      <c r="M116" s="37"/>
      <c r="N116" s="37" t="s">
        <v>157</v>
      </c>
      <c r="O116" s="37">
        <v>2026.07</v>
      </c>
      <c r="P116" s="38"/>
      <c r="Q116" s="38"/>
      <c r="R116" s="44">
        <f t="shared" si="132"/>
        <v>0.112</v>
      </c>
      <c r="S116" s="44">
        <f t="shared" si="133"/>
        <v>180</v>
      </c>
      <c r="T116" s="44">
        <f t="shared" si="134"/>
        <v>0</v>
      </c>
      <c r="U116" s="44">
        <f t="shared" si="135"/>
        <v>0</v>
      </c>
      <c r="V116" s="44">
        <f t="shared" si="136"/>
        <v>0</v>
      </c>
      <c r="W116" s="44"/>
      <c r="X116" s="45">
        <f t="shared" si="137"/>
        <v>180</v>
      </c>
      <c r="Y116" s="44"/>
      <c r="Z116" s="44"/>
      <c r="AA116" s="44"/>
      <c r="AB116" s="44"/>
      <c r="AC116" s="44"/>
      <c r="AD116" s="44"/>
      <c r="AE116" s="44">
        <v>6</v>
      </c>
      <c r="AF116" s="45">
        <f t="shared" si="138"/>
        <v>0</v>
      </c>
      <c r="AG116" s="44"/>
      <c r="AH116" s="44">
        <f t="shared" si="139"/>
        <v>65</v>
      </c>
      <c r="AI116" s="44"/>
      <c r="AJ116" s="45">
        <f t="shared" si="140"/>
        <v>0</v>
      </c>
      <c r="AK116" s="44"/>
      <c r="AL116" s="44">
        <f t="shared" si="141"/>
        <v>0</v>
      </c>
      <c r="AM116" s="44"/>
      <c r="AN116" s="44">
        <f t="shared" si="142"/>
        <v>0</v>
      </c>
      <c r="AO116" s="44"/>
      <c r="AP116" s="44"/>
      <c r="AQ116" s="44">
        <f t="shared" si="143"/>
        <v>0</v>
      </c>
      <c r="AR116" s="44"/>
      <c r="AS116" s="44"/>
      <c r="AT116" s="44"/>
      <c r="AU116" s="45">
        <f t="shared" si="144"/>
        <v>0</v>
      </c>
      <c r="AV116" s="44"/>
      <c r="AW116" s="44"/>
      <c r="AX116" s="45"/>
      <c r="AY116" s="44"/>
      <c r="AZ116" s="44">
        <f t="shared" si="145"/>
        <v>0</v>
      </c>
      <c r="BA116" s="44"/>
      <c r="BB116" s="44">
        <f t="shared" si="146"/>
        <v>0</v>
      </c>
      <c r="BC116" s="44"/>
      <c r="BD116" s="44"/>
      <c r="BE116" s="44"/>
      <c r="BF116" s="44"/>
      <c r="BG116" s="45">
        <f t="shared" si="147"/>
        <v>0</v>
      </c>
      <c r="BH116" s="44">
        <v>0</v>
      </c>
      <c r="BI116" s="44">
        <f t="shared" si="148"/>
        <v>0</v>
      </c>
      <c r="BJ116" s="44"/>
      <c r="BK116" s="44">
        <f t="shared" si="149"/>
        <v>0</v>
      </c>
      <c r="BL116" s="44"/>
      <c r="BM116" s="44"/>
      <c r="BN116" s="44"/>
      <c r="BO116" s="44"/>
      <c r="BP116" s="44"/>
      <c r="BQ116" s="45">
        <f t="shared" si="150"/>
        <v>0</v>
      </c>
      <c r="BR116" s="44"/>
      <c r="BS116" s="44">
        <f t="shared" si="151"/>
        <v>0</v>
      </c>
      <c r="BT116" s="44"/>
      <c r="BU116" s="44">
        <f t="shared" si="152"/>
        <v>0</v>
      </c>
      <c r="BV116" s="45">
        <f t="shared" si="153"/>
        <v>0</v>
      </c>
      <c r="BW116" s="44"/>
      <c r="BX116" s="45">
        <f t="shared" si="154"/>
        <v>0</v>
      </c>
      <c r="BY116" s="44"/>
      <c r="BZ116" s="45">
        <f t="shared" si="155"/>
        <v>0</v>
      </c>
      <c r="CA116" s="44"/>
      <c r="CB116" s="44"/>
      <c r="CC116" s="44"/>
      <c r="CD116" s="45">
        <f t="shared" si="156"/>
        <v>0</v>
      </c>
      <c r="CE116" s="45"/>
      <c r="CF116" s="45">
        <f t="shared" si="157"/>
        <v>0</v>
      </c>
      <c r="CG116" s="45">
        <f t="shared" si="158"/>
        <v>180</v>
      </c>
      <c r="CH116" s="45">
        <f t="shared" si="159"/>
        <v>36</v>
      </c>
      <c r="CI116" s="44">
        <v>0</v>
      </c>
      <c r="CJ116" s="46">
        <f t="shared" si="160"/>
        <v>0</v>
      </c>
      <c r="CK116" s="47">
        <f t="shared" si="161"/>
        <v>216</v>
      </c>
      <c r="CL116" s="48"/>
      <c r="CM116" s="44">
        <f t="shared" si="162"/>
        <v>0</v>
      </c>
      <c r="CN116" s="44"/>
      <c r="CO116" s="44">
        <f t="shared" si="163"/>
        <v>0</v>
      </c>
      <c r="CP116" s="44"/>
      <c r="CQ116" s="44">
        <f t="shared" si="164"/>
        <v>0</v>
      </c>
      <c r="CR116" s="44">
        <f t="shared" si="165"/>
        <v>0</v>
      </c>
      <c r="CS116" s="44">
        <f t="shared" si="166"/>
        <v>216</v>
      </c>
    </row>
    <row r="117" s="21" customFormat="1" ht="23" customHeight="1" spans="1:97">
      <c r="A117" s="36">
        <v>113</v>
      </c>
      <c r="B117" s="37" t="s">
        <v>461</v>
      </c>
      <c r="C117" s="37" t="s">
        <v>471</v>
      </c>
      <c r="D117" s="37" t="s">
        <v>463</v>
      </c>
      <c r="E117" s="37" t="s">
        <v>464</v>
      </c>
      <c r="F117" s="37" t="s">
        <v>125</v>
      </c>
      <c r="G117" s="37" t="s">
        <v>472</v>
      </c>
      <c r="H117" s="37"/>
      <c r="I117" s="37"/>
      <c r="J117" s="37"/>
      <c r="K117" s="37" t="s">
        <v>466</v>
      </c>
      <c r="L117" s="37">
        <v>0.112</v>
      </c>
      <c r="M117" s="37"/>
      <c r="N117" s="37" t="s">
        <v>157</v>
      </c>
      <c r="O117" s="37">
        <v>2026.07</v>
      </c>
      <c r="P117" s="38"/>
      <c r="Q117" s="38"/>
      <c r="R117" s="44">
        <f t="shared" si="132"/>
        <v>0.112</v>
      </c>
      <c r="S117" s="44">
        <f t="shared" si="133"/>
        <v>180</v>
      </c>
      <c r="T117" s="44">
        <f t="shared" si="134"/>
        <v>0</v>
      </c>
      <c r="U117" s="44">
        <f t="shared" si="135"/>
        <v>0</v>
      </c>
      <c r="V117" s="44">
        <f t="shared" si="136"/>
        <v>0</v>
      </c>
      <c r="W117" s="44"/>
      <c r="X117" s="45">
        <f t="shared" si="137"/>
        <v>180</v>
      </c>
      <c r="Y117" s="44"/>
      <c r="Z117" s="44"/>
      <c r="AA117" s="44"/>
      <c r="AB117" s="44"/>
      <c r="AC117" s="44"/>
      <c r="AD117" s="44"/>
      <c r="AE117" s="44">
        <v>6</v>
      </c>
      <c r="AF117" s="45">
        <f t="shared" si="138"/>
        <v>0</v>
      </c>
      <c r="AG117" s="44"/>
      <c r="AH117" s="44">
        <f t="shared" si="139"/>
        <v>65</v>
      </c>
      <c r="AI117" s="44"/>
      <c r="AJ117" s="45">
        <f t="shared" si="140"/>
        <v>0</v>
      </c>
      <c r="AK117" s="44"/>
      <c r="AL117" s="44">
        <f t="shared" si="141"/>
        <v>0</v>
      </c>
      <c r="AM117" s="44"/>
      <c r="AN117" s="44">
        <f t="shared" si="142"/>
        <v>0</v>
      </c>
      <c r="AO117" s="44"/>
      <c r="AP117" s="44"/>
      <c r="AQ117" s="44">
        <f t="shared" si="143"/>
        <v>0</v>
      </c>
      <c r="AR117" s="44"/>
      <c r="AS117" s="44"/>
      <c r="AT117" s="44"/>
      <c r="AU117" s="45">
        <f t="shared" si="144"/>
        <v>0</v>
      </c>
      <c r="AV117" s="44"/>
      <c r="AW117" s="44"/>
      <c r="AX117" s="45"/>
      <c r="AY117" s="44"/>
      <c r="AZ117" s="44">
        <f t="shared" si="145"/>
        <v>0</v>
      </c>
      <c r="BA117" s="44"/>
      <c r="BB117" s="44">
        <f t="shared" si="146"/>
        <v>0</v>
      </c>
      <c r="BC117" s="44"/>
      <c r="BD117" s="44"/>
      <c r="BE117" s="44"/>
      <c r="BF117" s="44"/>
      <c r="BG117" s="45">
        <f t="shared" si="147"/>
        <v>0</v>
      </c>
      <c r="BH117" s="44">
        <v>0</v>
      </c>
      <c r="BI117" s="44">
        <f t="shared" si="148"/>
        <v>0</v>
      </c>
      <c r="BJ117" s="44"/>
      <c r="BK117" s="44">
        <f t="shared" si="149"/>
        <v>0</v>
      </c>
      <c r="BL117" s="44"/>
      <c r="BM117" s="44"/>
      <c r="BN117" s="44"/>
      <c r="BO117" s="44"/>
      <c r="BP117" s="44"/>
      <c r="BQ117" s="45">
        <f t="shared" si="150"/>
        <v>0</v>
      </c>
      <c r="BR117" s="44"/>
      <c r="BS117" s="44">
        <f t="shared" si="151"/>
        <v>0</v>
      </c>
      <c r="BT117" s="44"/>
      <c r="BU117" s="44">
        <f t="shared" si="152"/>
        <v>0</v>
      </c>
      <c r="BV117" s="45">
        <f t="shared" si="153"/>
        <v>0</v>
      </c>
      <c r="BW117" s="44"/>
      <c r="BX117" s="45">
        <f t="shared" si="154"/>
        <v>0</v>
      </c>
      <c r="BY117" s="44"/>
      <c r="BZ117" s="45">
        <f t="shared" si="155"/>
        <v>0</v>
      </c>
      <c r="CA117" s="44"/>
      <c r="CB117" s="44"/>
      <c r="CC117" s="44"/>
      <c r="CD117" s="45">
        <f t="shared" si="156"/>
        <v>0</v>
      </c>
      <c r="CE117" s="45"/>
      <c r="CF117" s="45">
        <f t="shared" si="157"/>
        <v>0</v>
      </c>
      <c r="CG117" s="45">
        <f t="shared" si="158"/>
        <v>180</v>
      </c>
      <c r="CH117" s="45">
        <f t="shared" si="159"/>
        <v>36</v>
      </c>
      <c r="CI117" s="44">
        <v>0</v>
      </c>
      <c r="CJ117" s="46">
        <f t="shared" si="160"/>
        <v>0</v>
      </c>
      <c r="CK117" s="47">
        <f t="shared" si="161"/>
        <v>216</v>
      </c>
      <c r="CL117" s="48"/>
      <c r="CM117" s="44">
        <f t="shared" si="162"/>
        <v>0</v>
      </c>
      <c r="CN117" s="44"/>
      <c r="CO117" s="44">
        <f t="shared" si="163"/>
        <v>0</v>
      </c>
      <c r="CP117" s="44"/>
      <c r="CQ117" s="44">
        <f t="shared" si="164"/>
        <v>0</v>
      </c>
      <c r="CR117" s="44">
        <f t="shared" si="165"/>
        <v>0</v>
      </c>
      <c r="CS117" s="44">
        <f t="shared" si="166"/>
        <v>216</v>
      </c>
    </row>
    <row r="118" s="21" customFormat="1" ht="23" customHeight="1" spans="1:97">
      <c r="A118" s="36">
        <v>114</v>
      </c>
      <c r="B118" s="37" t="s">
        <v>461</v>
      </c>
      <c r="C118" s="37" t="s">
        <v>473</v>
      </c>
      <c r="D118" s="37" t="s">
        <v>463</v>
      </c>
      <c r="E118" s="37" t="s">
        <v>464</v>
      </c>
      <c r="F118" s="37" t="s">
        <v>125</v>
      </c>
      <c r="G118" s="37" t="s">
        <v>474</v>
      </c>
      <c r="H118" s="37"/>
      <c r="I118" s="37"/>
      <c r="J118" s="37"/>
      <c r="K118" s="37" t="s">
        <v>466</v>
      </c>
      <c r="L118" s="37">
        <v>0.112</v>
      </c>
      <c r="M118" s="37"/>
      <c r="N118" s="37" t="s">
        <v>157</v>
      </c>
      <c r="O118" s="37">
        <v>2026.07</v>
      </c>
      <c r="P118" s="38"/>
      <c r="Q118" s="38"/>
      <c r="R118" s="44">
        <f t="shared" si="132"/>
        <v>0.112</v>
      </c>
      <c r="S118" s="44">
        <f t="shared" si="133"/>
        <v>180</v>
      </c>
      <c r="T118" s="44">
        <f t="shared" si="134"/>
        <v>0</v>
      </c>
      <c r="U118" s="44">
        <f t="shared" si="135"/>
        <v>0</v>
      </c>
      <c r="V118" s="44">
        <f t="shared" si="136"/>
        <v>0</v>
      </c>
      <c r="W118" s="44"/>
      <c r="X118" s="45">
        <f t="shared" si="137"/>
        <v>180</v>
      </c>
      <c r="Y118" s="44"/>
      <c r="Z118" s="44"/>
      <c r="AA118" s="44"/>
      <c r="AB118" s="44"/>
      <c r="AC118" s="44"/>
      <c r="AD118" s="44"/>
      <c r="AE118" s="44">
        <v>6</v>
      </c>
      <c r="AF118" s="45">
        <f t="shared" si="138"/>
        <v>0</v>
      </c>
      <c r="AG118" s="44"/>
      <c r="AH118" s="44">
        <f t="shared" si="139"/>
        <v>65</v>
      </c>
      <c r="AI118" s="44"/>
      <c r="AJ118" s="45">
        <f t="shared" si="140"/>
        <v>0</v>
      </c>
      <c r="AK118" s="44"/>
      <c r="AL118" s="44">
        <f t="shared" si="141"/>
        <v>0</v>
      </c>
      <c r="AM118" s="44"/>
      <c r="AN118" s="44">
        <f t="shared" si="142"/>
        <v>0</v>
      </c>
      <c r="AO118" s="44"/>
      <c r="AP118" s="44"/>
      <c r="AQ118" s="44">
        <f t="shared" si="143"/>
        <v>0</v>
      </c>
      <c r="AR118" s="44"/>
      <c r="AS118" s="44"/>
      <c r="AT118" s="44"/>
      <c r="AU118" s="45">
        <f t="shared" si="144"/>
        <v>0</v>
      </c>
      <c r="AV118" s="44"/>
      <c r="AW118" s="44"/>
      <c r="AX118" s="45"/>
      <c r="AY118" s="44"/>
      <c r="AZ118" s="44">
        <f t="shared" si="145"/>
        <v>0</v>
      </c>
      <c r="BA118" s="44"/>
      <c r="BB118" s="44">
        <f t="shared" si="146"/>
        <v>0</v>
      </c>
      <c r="BC118" s="44"/>
      <c r="BD118" s="44"/>
      <c r="BE118" s="44"/>
      <c r="BF118" s="44"/>
      <c r="BG118" s="45">
        <f t="shared" si="147"/>
        <v>0</v>
      </c>
      <c r="BH118" s="44">
        <v>0</v>
      </c>
      <c r="BI118" s="44">
        <f t="shared" si="148"/>
        <v>0</v>
      </c>
      <c r="BJ118" s="44"/>
      <c r="BK118" s="44">
        <f t="shared" si="149"/>
        <v>0</v>
      </c>
      <c r="BL118" s="44"/>
      <c r="BM118" s="44"/>
      <c r="BN118" s="44"/>
      <c r="BO118" s="44"/>
      <c r="BP118" s="44"/>
      <c r="BQ118" s="45">
        <f t="shared" si="150"/>
        <v>0</v>
      </c>
      <c r="BR118" s="44"/>
      <c r="BS118" s="44">
        <f t="shared" si="151"/>
        <v>0</v>
      </c>
      <c r="BT118" s="44"/>
      <c r="BU118" s="44">
        <f t="shared" si="152"/>
        <v>0</v>
      </c>
      <c r="BV118" s="45">
        <f t="shared" si="153"/>
        <v>0</v>
      </c>
      <c r="BW118" s="44"/>
      <c r="BX118" s="45">
        <f t="shared" si="154"/>
        <v>0</v>
      </c>
      <c r="BY118" s="44"/>
      <c r="BZ118" s="45">
        <f t="shared" si="155"/>
        <v>0</v>
      </c>
      <c r="CA118" s="44"/>
      <c r="CB118" s="44"/>
      <c r="CC118" s="44"/>
      <c r="CD118" s="45">
        <f t="shared" si="156"/>
        <v>0</v>
      </c>
      <c r="CE118" s="45"/>
      <c r="CF118" s="45">
        <f t="shared" si="157"/>
        <v>0</v>
      </c>
      <c r="CG118" s="45">
        <f t="shared" si="158"/>
        <v>180</v>
      </c>
      <c r="CH118" s="45">
        <f t="shared" si="159"/>
        <v>36</v>
      </c>
      <c r="CI118" s="44">
        <v>0</v>
      </c>
      <c r="CJ118" s="46">
        <f t="shared" si="160"/>
        <v>0</v>
      </c>
      <c r="CK118" s="47">
        <f t="shared" si="161"/>
        <v>216</v>
      </c>
      <c r="CL118" s="48"/>
      <c r="CM118" s="44">
        <f t="shared" si="162"/>
        <v>0</v>
      </c>
      <c r="CN118" s="44"/>
      <c r="CO118" s="44">
        <f t="shared" si="163"/>
        <v>0</v>
      </c>
      <c r="CP118" s="44"/>
      <c r="CQ118" s="44">
        <f t="shared" si="164"/>
        <v>0</v>
      </c>
      <c r="CR118" s="44">
        <f t="shared" si="165"/>
        <v>0</v>
      </c>
      <c r="CS118" s="44">
        <f t="shared" si="166"/>
        <v>216</v>
      </c>
    </row>
    <row r="119" s="21" customFormat="1" ht="23" customHeight="1" spans="1:97">
      <c r="A119" s="36">
        <v>115</v>
      </c>
      <c r="B119" s="37" t="s">
        <v>461</v>
      </c>
      <c r="C119" s="37" t="s">
        <v>475</v>
      </c>
      <c r="D119" s="37" t="s">
        <v>463</v>
      </c>
      <c r="E119" s="37" t="s">
        <v>464</v>
      </c>
      <c r="F119" s="37" t="s">
        <v>125</v>
      </c>
      <c r="G119" s="37" t="s">
        <v>476</v>
      </c>
      <c r="H119" s="37"/>
      <c r="I119" s="37"/>
      <c r="J119" s="37"/>
      <c r="K119" s="37" t="s">
        <v>466</v>
      </c>
      <c r="L119" s="37">
        <v>0.112</v>
      </c>
      <c r="M119" s="37"/>
      <c r="N119" s="37" t="s">
        <v>157</v>
      </c>
      <c r="O119" s="37">
        <v>2026.07</v>
      </c>
      <c r="P119" s="38"/>
      <c r="Q119" s="38"/>
      <c r="R119" s="44">
        <f t="shared" si="132"/>
        <v>0.112</v>
      </c>
      <c r="S119" s="44">
        <f t="shared" si="133"/>
        <v>180</v>
      </c>
      <c r="T119" s="44">
        <f t="shared" si="134"/>
        <v>0</v>
      </c>
      <c r="U119" s="44">
        <f t="shared" si="135"/>
        <v>0</v>
      </c>
      <c r="V119" s="44">
        <f t="shared" si="136"/>
        <v>0</v>
      </c>
      <c r="W119" s="44"/>
      <c r="X119" s="45">
        <f t="shared" si="137"/>
        <v>180</v>
      </c>
      <c r="Y119" s="44"/>
      <c r="Z119" s="44"/>
      <c r="AA119" s="44"/>
      <c r="AB119" s="44"/>
      <c r="AC119" s="44"/>
      <c r="AD119" s="44"/>
      <c r="AE119" s="44">
        <v>6</v>
      </c>
      <c r="AF119" s="45">
        <f t="shared" si="138"/>
        <v>0</v>
      </c>
      <c r="AG119" s="44"/>
      <c r="AH119" s="44">
        <f t="shared" si="139"/>
        <v>65</v>
      </c>
      <c r="AI119" s="44"/>
      <c r="AJ119" s="45">
        <f t="shared" si="140"/>
        <v>0</v>
      </c>
      <c r="AK119" s="44"/>
      <c r="AL119" s="44">
        <f t="shared" si="141"/>
        <v>0</v>
      </c>
      <c r="AM119" s="44"/>
      <c r="AN119" s="44">
        <f t="shared" si="142"/>
        <v>0</v>
      </c>
      <c r="AO119" s="44"/>
      <c r="AP119" s="44"/>
      <c r="AQ119" s="44">
        <f t="shared" si="143"/>
        <v>0</v>
      </c>
      <c r="AR119" s="44"/>
      <c r="AS119" s="44"/>
      <c r="AT119" s="44"/>
      <c r="AU119" s="45">
        <f t="shared" si="144"/>
        <v>0</v>
      </c>
      <c r="AV119" s="44"/>
      <c r="AW119" s="44"/>
      <c r="AX119" s="45"/>
      <c r="AY119" s="44"/>
      <c r="AZ119" s="44">
        <f t="shared" si="145"/>
        <v>0</v>
      </c>
      <c r="BA119" s="44"/>
      <c r="BB119" s="44">
        <f t="shared" si="146"/>
        <v>0</v>
      </c>
      <c r="BC119" s="44"/>
      <c r="BD119" s="44"/>
      <c r="BE119" s="44"/>
      <c r="BF119" s="44"/>
      <c r="BG119" s="45">
        <f t="shared" si="147"/>
        <v>0</v>
      </c>
      <c r="BH119" s="44">
        <v>0</v>
      </c>
      <c r="BI119" s="44">
        <f t="shared" si="148"/>
        <v>0</v>
      </c>
      <c r="BJ119" s="44"/>
      <c r="BK119" s="44">
        <f t="shared" si="149"/>
        <v>0</v>
      </c>
      <c r="BL119" s="44"/>
      <c r="BM119" s="44"/>
      <c r="BN119" s="44"/>
      <c r="BO119" s="44"/>
      <c r="BP119" s="44"/>
      <c r="BQ119" s="45">
        <f t="shared" si="150"/>
        <v>0</v>
      </c>
      <c r="BR119" s="44"/>
      <c r="BS119" s="44">
        <f t="shared" si="151"/>
        <v>0</v>
      </c>
      <c r="BT119" s="44"/>
      <c r="BU119" s="44">
        <f t="shared" si="152"/>
        <v>0</v>
      </c>
      <c r="BV119" s="45">
        <f t="shared" si="153"/>
        <v>0</v>
      </c>
      <c r="BW119" s="44"/>
      <c r="BX119" s="45">
        <f t="shared" si="154"/>
        <v>0</v>
      </c>
      <c r="BY119" s="44"/>
      <c r="BZ119" s="45">
        <f t="shared" si="155"/>
        <v>0</v>
      </c>
      <c r="CA119" s="44"/>
      <c r="CB119" s="44"/>
      <c r="CC119" s="44"/>
      <c r="CD119" s="45">
        <f t="shared" si="156"/>
        <v>0</v>
      </c>
      <c r="CE119" s="45"/>
      <c r="CF119" s="45">
        <f t="shared" si="157"/>
        <v>0</v>
      </c>
      <c r="CG119" s="45">
        <f t="shared" si="158"/>
        <v>180</v>
      </c>
      <c r="CH119" s="45">
        <f t="shared" si="159"/>
        <v>36</v>
      </c>
      <c r="CI119" s="44">
        <v>0</v>
      </c>
      <c r="CJ119" s="46">
        <f t="shared" si="160"/>
        <v>0</v>
      </c>
      <c r="CK119" s="47">
        <f t="shared" si="161"/>
        <v>216</v>
      </c>
      <c r="CL119" s="48"/>
      <c r="CM119" s="44">
        <f t="shared" si="162"/>
        <v>0</v>
      </c>
      <c r="CN119" s="44"/>
      <c r="CO119" s="44">
        <f t="shared" si="163"/>
        <v>0</v>
      </c>
      <c r="CP119" s="44"/>
      <c r="CQ119" s="44">
        <f t="shared" si="164"/>
        <v>0</v>
      </c>
      <c r="CR119" s="44">
        <f t="shared" si="165"/>
        <v>0</v>
      </c>
      <c r="CS119" s="44">
        <f t="shared" si="166"/>
        <v>216</v>
      </c>
    </row>
    <row r="120" s="21" customFormat="1" ht="23" customHeight="1" spans="1:97">
      <c r="A120" s="36">
        <v>116</v>
      </c>
      <c r="B120" s="37" t="s">
        <v>461</v>
      </c>
      <c r="C120" s="37" t="s">
        <v>477</v>
      </c>
      <c r="D120" s="37" t="s">
        <v>463</v>
      </c>
      <c r="E120" s="37" t="s">
        <v>464</v>
      </c>
      <c r="F120" s="37" t="s">
        <v>125</v>
      </c>
      <c r="G120" s="37" t="s">
        <v>478</v>
      </c>
      <c r="H120" s="37"/>
      <c r="I120" s="37"/>
      <c r="J120" s="37"/>
      <c r="K120" s="37" t="s">
        <v>466</v>
      </c>
      <c r="L120" s="37">
        <v>0.112</v>
      </c>
      <c r="M120" s="37"/>
      <c r="N120" s="37" t="s">
        <v>157</v>
      </c>
      <c r="O120" s="37">
        <v>2026.07</v>
      </c>
      <c r="P120" s="38"/>
      <c r="Q120" s="38"/>
      <c r="R120" s="44">
        <f t="shared" si="132"/>
        <v>0.112</v>
      </c>
      <c r="S120" s="44">
        <f t="shared" si="133"/>
        <v>180</v>
      </c>
      <c r="T120" s="44">
        <f t="shared" si="134"/>
        <v>0</v>
      </c>
      <c r="U120" s="44">
        <f t="shared" si="135"/>
        <v>0</v>
      </c>
      <c r="V120" s="44">
        <f t="shared" si="136"/>
        <v>0</v>
      </c>
      <c r="W120" s="44"/>
      <c r="X120" s="45">
        <f t="shared" si="137"/>
        <v>180</v>
      </c>
      <c r="Y120" s="44"/>
      <c r="Z120" s="44"/>
      <c r="AA120" s="44"/>
      <c r="AB120" s="44"/>
      <c r="AC120" s="44"/>
      <c r="AD120" s="44"/>
      <c r="AE120" s="44">
        <v>6</v>
      </c>
      <c r="AF120" s="45">
        <f t="shared" si="138"/>
        <v>0</v>
      </c>
      <c r="AG120" s="44"/>
      <c r="AH120" s="44">
        <f t="shared" si="139"/>
        <v>65</v>
      </c>
      <c r="AI120" s="44"/>
      <c r="AJ120" s="45">
        <f t="shared" si="140"/>
        <v>0</v>
      </c>
      <c r="AK120" s="44"/>
      <c r="AL120" s="44">
        <f t="shared" si="141"/>
        <v>0</v>
      </c>
      <c r="AM120" s="44"/>
      <c r="AN120" s="44">
        <f t="shared" si="142"/>
        <v>0</v>
      </c>
      <c r="AO120" s="44"/>
      <c r="AP120" s="44"/>
      <c r="AQ120" s="44">
        <f t="shared" si="143"/>
        <v>0</v>
      </c>
      <c r="AR120" s="44"/>
      <c r="AS120" s="44"/>
      <c r="AT120" s="44"/>
      <c r="AU120" s="45">
        <f t="shared" si="144"/>
        <v>0</v>
      </c>
      <c r="AV120" s="44"/>
      <c r="AW120" s="44"/>
      <c r="AX120" s="45"/>
      <c r="AY120" s="44"/>
      <c r="AZ120" s="44">
        <f t="shared" si="145"/>
        <v>0</v>
      </c>
      <c r="BA120" s="44"/>
      <c r="BB120" s="44">
        <f t="shared" si="146"/>
        <v>0</v>
      </c>
      <c r="BC120" s="44"/>
      <c r="BD120" s="44"/>
      <c r="BE120" s="44"/>
      <c r="BF120" s="44"/>
      <c r="BG120" s="45">
        <f t="shared" si="147"/>
        <v>0</v>
      </c>
      <c r="BH120" s="44">
        <v>0</v>
      </c>
      <c r="BI120" s="44">
        <f t="shared" si="148"/>
        <v>0</v>
      </c>
      <c r="BJ120" s="44"/>
      <c r="BK120" s="44">
        <f t="shared" si="149"/>
        <v>0</v>
      </c>
      <c r="BL120" s="44"/>
      <c r="BM120" s="44"/>
      <c r="BN120" s="44"/>
      <c r="BO120" s="44"/>
      <c r="BP120" s="44"/>
      <c r="BQ120" s="45">
        <f t="shared" si="150"/>
        <v>0</v>
      </c>
      <c r="BR120" s="44"/>
      <c r="BS120" s="44">
        <f t="shared" si="151"/>
        <v>0</v>
      </c>
      <c r="BT120" s="44"/>
      <c r="BU120" s="44">
        <f t="shared" si="152"/>
        <v>0</v>
      </c>
      <c r="BV120" s="45">
        <f t="shared" si="153"/>
        <v>0</v>
      </c>
      <c r="BW120" s="44"/>
      <c r="BX120" s="45">
        <f t="shared" si="154"/>
        <v>0</v>
      </c>
      <c r="BY120" s="44"/>
      <c r="BZ120" s="45">
        <f t="shared" si="155"/>
        <v>0</v>
      </c>
      <c r="CA120" s="44"/>
      <c r="CB120" s="44"/>
      <c r="CC120" s="44"/>
      <c r="CD120" s="45">
        <f t="shared" si="156"/>
        <v>0</v>
      </c>
      <c r="CE120" s="45"/>
      <c r="CF120" s="45">
        <f t="shared" si="157"/>
        <v>0</v>
      </c>
      <c r="CG120" s="45">
        <f t="shared" si="158"/>
        <v>180</v>
      </c>
      <c r="CH120" s="45">
        <f t="shared" si="159"/>
        <v>36</v>
      </c>
      <c r="CI120" s="44">
        <v>0</v>
      </c>
      <c r="CJ120" s="46">
        <f t="shared" si="160"/>
        <v>0</v>
      </c>
      <c r="CK120" s="47">
        <f t="shared" si="161"/>
        <v>216</v>
      </c>
      <c r="CL120" s="48"/>
      <c r="CM120" s="44">
        <f t="shared" si="162"/>
        <v>0</v>
      </c>
      <c r="CN120" s="44"/>
      <c r="CO120" s="44">
        <f t="shared" si="163"/>
        <v>0</v>
      </c>
      <c r="CP120" s="44"/>
      <c r="CQ120" s="44">
        <f t="shared" si="164"/>
        <v>0</v>
      </c>
      <c r="CR120" s="44">
        <f t="shared" si="165"/>
        <v>0</v>
      </c>
      <c r="CS120" s="44">
        <f t="shared" si="166"/>
        <v>216</v>
      </c>
    </row>
    <row r="121" s="21" customFormat="1" ht="23" customHeight="1" spans="1:97">
      <c r="A121" s="36">
        <v>117</v>
      </c>
      <c r="B121" s="37" t="s">
        <v>461</v>
      </c>
      <c r="C121" s="37" t="s">
        <v>479</v>
      </c>
      <c r="D121" s="37" t="s">
        <v>463</v>
      </c>
      <c r="E121" s="37" t="s">
        <v>464</v>
      </c>
      <c r="F121" s="37" t="s">
        <v>125</v>
      </c>
      <c r="G121" s="37" t="s">
        <v>480</v>
      </c>
      <c r="H121" s="37"/>
      <c r="I121" s="37"/>
      <c r="J121" s="37"/>
      <c r="K121" s="37" t="s">
        <v>466</v>
      </c>
      <c r="L121" s="37">
        <v>0.112</v>
      </c>
      <c r="M121" s="37"/>
      <c r="N121" s="37" t="s">
        <v>157</v>
      </c>
      <c r="O121" s="37">
        <v>2026.07</v>
      </c>
      <c r="P121" s="38"/>
      <c r="Q121" s="38"/>
      <c r="R121" s="44">
        <f t="shared" si="132"/>
        <v>0.112</v>
      </c>
      <c r="S121" s="44">
        <f t="shared" si="133"/>
        <v>180</v>
      </c>
      <c r="T121" s="44">
        <f t="shared" si="134"/>
        <v>0</v>
      </c>
      <c r="U121" s="44">
        <f t="shared" si="135"/>
        <v>0</v>
      </c>
      <c r="V121" s="44">
        <f t="shared" si="136"/>
        <v>0</v>
      </c>
      <c r="W121" s="44"/>
      <c r="X121" s="45">
        <f t="shared" si="137"/>
        <v>180</v>
      </c>
      <c r="Y121" s="44"/>
      <c r="Z121" s="44"/>
      <c r="AA121" s="44"/>
      <c r="AB121" s="44"/>
      <c r="AC121" s="44"/>
      <c r="AD121" s="44"/>
      <c r="AE121" s="44">
        <v>6</v>
      </c>
      <c r="AF121" s="45">
        <f t="shared" si="138"/>
        <v>0</v>
      </c>
      <c r="AG121" s="44"/>
      <c r="AH121" s="44">
        <f t="shared" si="139"/>
        <v>65</v>
      </c>
      <c r="AI121" s="44"/>
      <c r="AJ121" s="45">
        <f t="shared" si="140"/>
        <v>0</v>
      </c>
      <c r="AK121" s="44"/>
      <c r="AL121" s="44">
        <f t="shared" si="141"/>
        <v>0</v>
      </c>
      <c r="AM121" s="44"/>
      <c r="AN121" s="44">
        <f t="shared" si="142"/>
        <v>0</v>
      </c>
      <c r="AO121" s="44"/>
      <c r="AP121" s="44"/>
      <c r="AQ121" s="44">
        <f t="shared" si="143"/>
        <v>0</v>
      </c>
      <c r="AR121" s="44"/>
      <c r="AS121" s="44"/>
      <c r="AT121" s="44"/>
      <c r="AU121" s="45">
        <f t="shared" si="144"/>
        <v>0</v>
      </c>
      <c r="AV121" s="44"/>
      <c r="AW121" s="44"/>
      <c r="AX121" s="45"/>
      <c r="AY121" s="44"/>
      <c r="AZ121" s="44">
        <f t="shared" si="145"/>
        <v>0</v>
      </c>
      <c r="BA121" s="44"/>
      <c r="BB121" s="44">
        <f t="shared" si="146"/>
        <v>0</v>
      </c>
      <c r="BC121" s="44"/>
      <c r="BD121" s="44"/>
      <c r="BE121" s="44"/>
      <c r="BF121" s="44"/>
      <c r="BG121" s="45">
        <f t="shared" si="147"/>
        <v>0</v>
      </c>
      <c r="BH121" s="44">
        <v>0</v>
      </c>
      <c r="BI121" s="44">
        <f t="shared" si="148"/>
        <v>0</v>
      </c>
      <c r="BJ121" s="44"/>
      <c r="BK121" s="44">
        <f t="shared" si="149"/>
        <v>0</v>
      </c>
      <c r="BL121" s="44"/>
      <c r="BM121" s="44"/>
      <c r="BN121" s="44"/>
      <c r="BO121" s="44"/>
      <c r="BP121" s="44"/>
      <c r="BQ121" s="45">
        <f t="shared" si="150"/>
        <v>0</v>
      </c>
      <c r="BR121" s="44"/>
      <c r="BS121" s="44">
        <f t="shared" si="151"/>
        <v>0</v>
      </c>
      <c r="BT121" s="44"/>
      <c r="BU121" s="44">
        <f t="shared" si="152"/>
        <v>0</v>
      </c>
      <c r="BV121" s="45">
        <f t="shared" si="153"/>
        <v>0</v>
      </c>
      <c r="BW121" s="44"/>
      <c r="BX121" s="45">
        <f t="shared" si="154"/>
        <v>0</v>
      </c>
      <c r="BY121" s="44"/>
      <c r="BZ121" s="45">
        <f t="shared" si="155"/>
        <v>0</v>
      </c>
      <c r="CA121" s="44"/>
      <c r="CB121" s="44"/>
      <c r="CC121" s="44"/>
      <c r="CD121" s="45">
        <f t="shared" si="156"/>
        <v>0</v>
      </c>
      <c r="CE121" s="45"/>
      <c r="CF121" s="45">
        <f t="shared" si="157"/>
        <v>0</v>
      </c>
      <c r="CG121" s="45">
        <f t="shared" si="158"/>
        <v>180</v>
      </c>
      <c r="CH121" s="45">
        <f t="shared" si="159"/>
        <v>36</v>
      </c>
      <c r="CI121" s="44">
        <v>0</v>
      </c>
      <c r="CJ121" s="46">
        <f t="shared" si="160"/>
        <v>0</v>
      </c>
      <c r="CK121" s="47">
        <f t="shared" si="161"/>
        <v>216</v>
      </c>
      <c r="CL121" s="48"/>
      <c r="CM121" s="44">
        <f t="shared" si="162"/>
        <v>0</v>
      </c>
      <c r="CN121" s="44"/>
      <c r="CO121" s="44">
        <f t="shared" si="163"/>
        <v>0</v>
      </c>
      <c r="CP121" s="44"/>
      <c r="CQ121" s="44">
        <f t="shared" si="164"/>
        <v>0</v>
      </c>
      <c r="CR121" s="44">
        <f t="shared" si="165"/>
        <v>0</v>
      </c>
      <c r="CS121" s="44">
        <f t="shared" si="166"/>
        <v>216</v>
      </c>
    </row>
    <row r="122" s="21" customFormat="1" ht="23" customHeight="1" spans="1:97">
      <c r="A122" s="36">
        <v>118</v>
      </c>
      <c r="B122" s="37" t="s">
        <v>461</v>
      </c>
      <c r="C122" s="37" t="s">
        <v>481</v>
      </c>
      <c r="D122" s="37" t="s">
        <v>463</v>
      </c>
      <c r="E122" s="37" t="s">
        <v>464</v>
      </c>
      <c r="F122" s="37" t="s">
        <v>125</v>
      </c>
      <c r="G122" s="37" t="s">
        <v>482</v>
      </c>
      <c r="H122" s="37"/>
      <c r="I122" s="37"/>
      <c r="J122" s="37"/>
      <c r="K122" s="37" t="s">
        <v>466</v>
      </c>
      <c r="L122" s="37">
        <v>0.112</v>
      </c>
      <c r="M122" s="37"/>
      <c r="N122" s="37" t="s">
        <v>157</v>
      </c>
      <c r="O122" s="37">
        <v>2026.07</v>
      </c>
      <c r="P122" s="38"/>
      <c r="Q122" s="38"/>
      <c r="R122" s="44">
        <f t="shared" si="132"/>
        <v>0.112</v>
      </c>
      <c r="S122" s="44">
        <f t="shared" si="133"/>
        <v>180</v>
      </c>
      <c r="T122" s="44">
        <f t="shared" si="134"/>
        <v>0</v>
      </c>
      <c r="U122" s="44">
        <f t="shared" si="135"/>
        <v>0</v>
      </c>
      <c r="V122" s="44">
        <f t="shared" si="136"/>
        <v>0</v>
      </c>
      <c r="W122" s="44"/>
      <c r="X122" s="45">
        <f t="shared" si="137"/>
        <v>180</v>
      </c>
      <c r="Y122" s="44"/>
      <c r="Z122" s="44"/>
      <c r="AA122" s="44"/>
      <c r="AB122" s="44"/>
      <c r="AC122" s="44"/>
      <c r="AD122" s="44"/>
      <c r="AE122" s="44">
        <v>6</v>
      </c>
      <c r="AF122" s="45">
        <f t="shared" si="138"/>
        <v>0</v>
      </c>
      <c r="AG122" s="44"/>
      <c r="AH122" s="44">
        <f t="shared" si="139"/>
        <v>65</v>
      </c>
      <c r="AI122" s="44"/>
      <c r="AJ122" s="45">
        <f t="shared" si="140"/>
        <v>0</v>
      </c>
      <c r="AK122" s="44"/>
      <c r="AL122" s="44">
        <f t="shared" si="141"/>
        <v>0</v>
      </c>
      <c r="AM122" s="44"/>
      <c r="AN122" s="44">
        <f t="shared" si="142"/>
        <v>0</v>
      </c>
      <c r="AO122" s="44"/>
      <c r="AP122" s="44"/>
      <c r="AQ122" s="44">
        <f t="shared" si="143"/>
        <v>0</v>
      </c>
      <c r="AR122" s="44"/>
      <c r="AS122" s="44"/>
      <c r="AT122" s="44"/>
      <c r="AU122" s="45">
        <f t="shared" si="144"/>
        <v>0</v>
      </c>
      <c r="AV122" s="44"/>
      <c r="AW122" s="44"/>
      <c r="AX122" s="45"/>
      <c r="AY122" s="44"/>
      <c r="AZ122" s="44">
        <f t="shared" si="145"/>
        <v>0</v>
      </c>
      <c r="BA122" s="44"/>
      <c r="BB122" s="44">
        <f t="shared" si="146"/>
        <v>0</v>
      </c>
      <c r="BC122" s="44"/>
      <c r="BD122" s="44"/>
      <c r="BE122" s="44"/>
      <c r="BF122" s="44"/>
      <c r="BG122" s="45">
        <f t="shared" si="147"/>
        <v>0</v>
      </c>
      <c r="BH122" s="44">
        <v>0</v>
      </c>
      <c r="BI122" s="44">
        <f t="shared" si="148"/>
        <v>0</v>
      </c>
      <c r="BJ122" s="44"/>
      <c r="BK122" s="44">
        <f t="shared" si="149"/>
        <v>0</v>
      </c>
      <c r="BL122" s="44"/>
      <c r="BM122" s="44"/>
      <c r="BN122" s="44"/>
      <c r="BO122" s="44"/>
      <c r="BP122" s="44"/>
      <c r="BQ122" s="45">
        <f t="shared" si="150"/>
        <v>0</v>
      </c>
      <c r="BR122" s="44"/>
      <c r="BS122" s="44">
        <f t="shared" si="151"/>
        <v>0</v>
      </c>
      <c r="BT122" s="44"/>
      <c r="BU122" s="44">
        <f t="shared" si="152"/>
        <v>0</v>
      </c>
      <c r="BV122" s="45">
        <f t="shared" si="153"/>
        <v>0</v>
      </c>
      <c r="BW122" s="44"/>
      <c r="BX122" s="45">
        <f t="shared" si="154"/>
        <v>0</v>
      </c>
      <c r="BY122" s="44"/>
      <c r="BZ122" s="45">
        <f t="shared" si="155"/>
        <v>0</v>
      </c>
      <c r="CA122" s="44"/>
      <c r="CB122" s="44"/>
      <c r="CC122" s="44"/>
      <c r="CD122" s="45">
        <f t="shared" si="156"/>
        <v>0</v>
      </c>
      <c r="CE122" s="45"/>
      <c r="CF122" s="45">
        <f t="shared" si="157"/>
        <v>0</v>
      </c>
      <c r="CG122" s="45">
        <f t="shared" si="158"/>
        <v>180</v>
      </c>
      <c r="CH122" s="45">
        <f t="shared" si="159"/>
        <v>36</v>
      </c>
      <c r="CI122" s="44">
        <v>0</v>
      </c>
      <c r="CJ122" s="46">
        <f t="shared" si="160"/>
        <v>0</v>
      </c>
      <c r="CK122" s="47">
        <f t="shared" si="161"/>
        <v>216</v>
      </c>
      <c r="CL122" s="48"/>
      <c r="CM122" s="44">
        <f t="shared" si="162"/>
        <v>0</v>
      </c>
      <c r="CN122" s="44"/>
      <c r="CO122" s="44">
        <f t="shared" si="163"/>
        <v>0</v>
      </c>
      <c r="CP122" s="44"/>
      <c r="CQ122" s="44">
        <f t="shared" si="164"/>
        <v>0</v>
      </c>
      <c r="CR122" s="44">
        <f t="shared" si="165"/>
        <v>0</v>
      </c>
      <c r="CS122" s="44">
        <f t="shared" si="166"/>
        <v>216</v>
      </c>
    </row>
    <row r="123" s="21" customFormat="1" ht="23" customHeight="1" spans="1:97">
      <c r="A123" s="36">
        <v>119</v>
      </c>
      <c r="B123" s="37" t="s">
        <v>461</v>
      </c>
      <c r="C123" s="37" t="s">
        <v>483</v>
      </c>
      <c r="D123" s="37" t="s">
        <v>463</v>
      </c>
      <c r="E123" s="37" t="s">
        <v>464</v>
      </c>
      <c r="F123" s="37" t="s">
        <v>125</v>
      </c>
      <c r="G123" s="37" t="s">
        <v>484</v>
      </c>
      <c r="H123" s="37"/>
      <c r="I123" s="37"/>
      <c r="J123" s="37"/>
      <c r="K123" s="37" t="s">
        <v>466</v>
      </c>
      <c r="L123" s="37">
        <v>0.112</v>
      </c>
      <c r="M123" s="37"/>
      <c r="N123" s="37" t="s">
        <v>157</v>
      </c>
      <c r="O123" s="37">
        <v>2026.07</v>
      </c>
      <c r="P123" s="38"/>
      <c r="Q123" s="38"/>
      <c r="R123" s="44">
        <f t="shared" si="132"/>
        <v>0.112</v>
      </c>
      <c r="S123" s="44">
        <f t="shared" si="133"/>
        <v>180</v>
      </c>
      <c r="T123" s="44">
        <f t="shared" si="134"/>
        <v>0</v>
      </c>
      <c r="U123" s="44">
        <f t="shared" si="135"/>
        <v>0</v>
      </c>
      <c r="V123" s="44">
        <f t="shared" si="136"/>
        <v>0</v>
      </c>
      <c r="W123" s="44"/>
      <c r="X123" s="45">
        <f t="shared" si="137"/>
        <v>180</v>
      </c>
      <c r="Y123" s="44"/>
      <c r="Z123" s="44"/>
      <c r="AA123" s="44"/>
      <c r="AB123" s="44"/>
      <c r="AC123" s="44"/>
      <c r="AD123" s="44"/>
      <c r="AE123" s="44">
        <v>6</v>
      </c>
      <c r="AF123" s="45">
        <f t="shared" si="138"/>
        <v>0</v>
      </c>
      <c r="AG123" s="44"/>
      <c r="AH123" s="44">
        <f t="shared" si="139"/>
        <v>65</v>
      </c>
      <c r="AI123" s="44"/>
      <c r="AJ123" s="45">
        <f t="shared" si="140"/>
        <v>0</v>
      </c>
      <c r="AK123" s="44"/>
      <c r="AL123" s="44">
        <f t="shared" si="141"/>
        <v>0</v>
      </c>
      <c r="AM123" s="44"/>
      <c r="AN123" s="44">
        <f t="shared" si="142"/>
        <v>0</v>
      </c>
      <c r="AO123" s="44"/>
      <c r="AP123" s="44"/>
      <c r="AQ123" s="44">
        <f t="shared" si="143"/>
        <v>0</v>
      </c>
      <c r="AR123" s="44"/>
      <c r="AS123" s="44"/>
      <c r="AT123" s="44"/>
      <c r="AU123" s="45">
        <f t="shared" si="144"/>
        <v>0</v>
      </c>
      <c r="AV123" s="44"/>
      <c r="AW123" s="44"/>
      <c r="AX123" s="45"/>
      <c r="AY123" s="44"/>
      <c r="AZ123" s="44">
        <f t="shared" si="145"/>
        <v>0</v>
      </c>
      <c r="BA123" s="44"/>
      <c r="BB123" s="44">
        <f t="shared" si="146"/>
        <v>0</v>
      </c>
      <c r="BC123" s="44"/>
      <c r="BD123" s="44"/>
      <c r="BE123" s="44"/>
      <c r="BF123" s="44"/>
      <c r="BG123" s="45">
        <f t="shared" si="147"/>
        <v>0</v>
      </c>
      <c r="BH123" s="44">
        <v>0</v>
      </c>
      <c r="BI123" s="44">
        <f t="shared" si="148"/>
        <v>0</v>
      </c>
      <c r="BJ123" s="44"/>
      <c r="BK123" s="44">
        <f t="shared" si="149"/>
        <v>0</v>
      </c>
      <c r="BL123" s="44"/>
      <c r="BM123" s="44"/>
      <c r="BN123" s="44"/>
      <c r="BO123" s="44"/>
      <c r="BP123" s="44"/>
      <c r="BQ123" s="45">
        <f t="shared" si="150"/>
        <v>0</v>
      </c>
      <c r="BR123" s="44"/>
      <c r="BS123" s="44">
        <f t="shared" si="151"/>
        <v>0</v>
      </c>
      <c r="BT123" s="44"/>
      <c r="BU123" s="44">
        <f t="shared" si="152"/>
        <v>0</v>
      </c>
      <c r="BV123" s="45">
        <f t="shared" si="153"/>
        <v>0</v>
      </c>
      <c r="BW123" s="44"/>
      <c r="BX123" s="45">
        <f t="shared" si="154"/>
        <v>0</v>
      </c>
      <c r="BY123" s="44"/>
      <c r="BZ123" s="45">
        <f t="shared" si="155"/>
        <v>0</v>
      </c>
      <c r="CA123" s="44"/>
      <c r="CB123" s="44"/>
      <c r="CC123" s="44"/>
      <c r="CD123" s="45">
        <f t="shared" si="156"/>
        <v>0</v>
      </c>
      <c r="CE123" s="45"/>
      <c r="CF123" s="45">
        <f t="shared" si="157"/>
        <v>0</v>
      </c>
      <c r="CG123" s="45">
        <f t="shared" si="158"/>
        <v>180</v>
      </c>
      <c r="CH123" s="45">
        <f t="shared" si="159"/>
        <v>36</v>
      </c>
      <c r="CI123" s="44">
        <v>0</v>
      </c>
      <c r="CJ123" s="46">
        <f t="shared" si="160"/>
        <v>0</v>
      </c>
      <c r="CK123" s="47">
        <f t="shared" si="161"/>
        <v>216</v>
      </c>
      <c r="CL123" s="48"/>
      <c r="CM123" s="44">
        <f t="shared" si="162"/>
        <v>0</v>
      </c>
      <c r="CN123" s="44"/>
      <c r="CO123" s="44">
        <f t="shared" si="163"/>
        <v>0</v>
      </c>
      <c r="CP123" s="44"/>
      <c r="CQ123" s="44">
        <f t="shared" si="164"/>
        <v>0</v>
      </c>
      <c r="CR123" s="44">
        <f t="shared" si="165"/>
        <v>0</v>
      </c>
      <c r="CS123" s="44">
        <f t="shared" si="166"/>
        <v>216</v>
      </c>
    </row>
    <row r="124" s="21" customFormat="1" ht="23" customHeight="1" spans="1:97">
      <c r="A124" s="36">
        <v>120</v>
      </c>
      <c r="B124" s="37" t="s">
        <v>461</v>
      </c>
      <c r="C124" s="37" t="s">
        <v>485</v>
      </c>
      <c r="D124" s="37" t="s">
        <v>463</v>
      </c>
      <c r="E124" s="37" t="s">
        <v>464</v>
      </c>
      <c r="F124" s="37" t="s">
        <v>125</v>
      </c>
      <c r="G124" s="37" t="s">
        <v>486</v>
      </c>
      <c r="H124" s="37"/>
      <c r="I124" s="37"/>
      <c r="J124" s="37"/>
      <c r="K124" s="37" t="s">
        <v>466</v>
      </c>
      <c r="L124" s="37">
        <v>0.112</v>
      </c>
      <c r="M124" s="37"/>
      <c r="N124" s="37" t="s">
        <v>157</v>
      </c>
      <c r="O124" s="37">
        <v>2026.07</v>
      </c>
      <c r="P124" s="38"/>
      <c r="Q124" s="38"/>
      <c r="R124" s="44">
        <f t="shared" si="132"/>
        <v>0.112</v>
      </c>
      <c r="S124" s="44">
        <f t="shared" si="133"/>
        <v>180</v>
      </c>
      <c r="T124" s="44">
        <f t="shared" si="134"/>
        <v>0</v>
      </c>
      <c r="U124" s="44">
        <f t="shared" si="135"/>
        <v>0</v>
      </c>
      <c r="V124" s="44">
        <f t="shared" si="136"/>
        <v>0</v>
      </c>
      <c r="W124" s="44"/>
      <c r="X124" s="45">
        <f t="shared" si="137"/>
        <v>180</v>
      </c>
      <c r="Y124" s="44"/>
      <c r="Z124" s="44"/>
      <c r="AA124" s="44"/>
      <c r="AB124" s="44"/>
      <c r="AC124" s="44"/>
      <c r="AD124" s="44"/>
      <c r="AE124" s="44">
        <v>6</v>
      </c>
      <c r="AF124" s="45">
        <f t="shared" si="138"/>
        <v>0</v>
      </c>
      <c r="AG124" s="44"/>
      <c r="AH124" s="44">
        <f t="shared" si="139"/>
        <v>65</v>
      </c>
      <c r="AI124" s="44"/>
      <c r="AJ124" s="45">
        <f t="shared" si="140"/>
        <v>0</v>
      </c>
      <c r="AK124" s="44"/>
      <c r="AL124" s="44">
        <f t="shared" si="141"/>
        <v>0</v>
      </c>
      <c r="AM124" s="44"/>
      <c r="AN124" s="44">
        <f t="shared" si="142"/>
        <v>0</v>
      </c>
      <c r="AO124" s="44"/>
      <c r="AP124" s="44"/>
      <c r="AQ124" s="44">
        <f t="shared" si="143"/>
        <v>0</v>
      </c>
      <c r="AR124" s="44"/>
      <c r="AS124" s="44"/>
      <c r="AT124" s="44"/>
      <c r="AU124" s="45">
        <f t="shared" si="144"/>
        <v>0</v>
      </c>
      <c r="AV124" s="44"/>
      <c r="AW124" s="44"/>
      <c r="AX124" s="45"/>
      <c r="AY124" s="44"/>
      <c r="AZ124" s="44">
        <f t="shared" si="145"/>
        <v>0</v>
      </c>
      <c r="BA124" s="44"/>
      <c r="BB124" s="44">
        <f t="shared" si="146"/>
        <v>0</v>
      </c>
      <c r="BC124" s="44"/>
      <c r="BD124" s="44"/>
      <c r="BE124" s="44"/>
      <c r="BF124" s="44"/>
      <c r="BG124" s="45">
        <f t="shared" si="147"/>
        <v>0</v>
      </c>
      <c r="BH124" s="44">
        <v>0</v>
      </c>
      <c r="BI124" s="44">
        <f t="shared" si="148"/>
        <v>0</v>
      </c>
      <c r="BJ124" s="44"/>
      <c r="BK124" s="44">
        <f t="shared" si="149"/>
        <v>0</v>
      </c>
      <c r="BL124" s="44"/>
      <c r="BM124" s="44"/>
      <c r="BN124" s="44"/>
      <c r="BO124" s="44"/>
      <c r="BP124" s="44"/>
      <c r="BQ124" s="45">
        <f t="shared" si="150"/>
        <v>0</v>
      </c>
      <c r="BR124" s="44"/>
      <c r="BS124" s="44">
        <f t="shared" si="151"/>
        <v>0</v>
      </c>
      <c r="BT124" s="44"/>
      <c r="BU124" s="44">
        <f t="shared" si="152"/>
        <v>0</v>
      </c>
      <c r="BV124" s="45">
        <f t="shared" si="153"/>
        <v>0</v>
      </c>
      <c r="BW124" s="44"/>
      <c r="BX124" s="45">
        <f t="shared" si="154"/>
        <v>0</v>
      </c>
      <c r="BY124" s="44"/>
      <c r="BZ124" s="45">
        <f t="shared" si="155"/>
        <v>0</v>
      </c>
      <c r="CA124" s="44"/>
      <c r="CB124" s="44"/>
      <c r="CC124" s="44"/>
      <c r="CD124" s="45">
        <f t="shared" si="156"/>
        <v>0</v>
      </c>
      <c r="CE124" s="45"/>
      <c r="CF124" s="45">
        <f t="shared" si="157"/>
        <v>0</v>
      </c>
      <c r="CG124" s="45">
        <f t="shared" si="158"/>
        <v>180</v>
      </c>
      <c r="CH124" s="45">
        <f t="shared" si="159"/>
        <v>36</v>
      </c>
      <c r="CI124" s="44">
        <v>0</v>
      </c>
      <c r="CJ124" s="46">
        <f t="shared" si="160"/>
        <v>0</v>
      </c>
      <c r="CK124" s="47">
        <f t="shared" si="161"/>
        <v>216</v>
      </c>
      <c r="CL124" s="48"/>
      <c r="CM124" s="44">
        <f t="shared" si="162"/>
        <v>0</v>
      </c>
      <c r="CN124" s="44"/>
      <c r="CO124" s="44">
        <f t="shared" si="163"/>
        <v>0</v>
      </c>
      <c r="CP124" s="44"/>
      <c r="CQ124" s="44">
        <f t="shared" si="164"/>
        <v>0</v>
      </c>
      <c r="CR124" s="44">
        <f t="shared" si="165"/>
        <v>0</v>
      </c>
      <c r="CS124" s="44">
        <f t="shared" si="166"/>
        <v>216</v>
      </c>
    </row>
    <row r="125" s="21" customFormat="1" ht="23" customHeight="1" spans="1:97">
      <c r="A125" s="36">
        <v>121</v>
      </c>
      <c r="B125" s="37" t="s">
        <v>461</v>
      </c>
      <c r="C125" s="37" t="s">
        <v>487</v>
      </c>
      <c r="D125" s="37" t="s">
        <v>463</v>
      </c>
      <c r="E125" s="37" t="s">
        <v>464</v>
      </c>
      <c r="F125" s="37" t="s">
        <v>125</v>
      </c>
      <c r="G125" s="37" t="s">
        <v>488</v>
      </c>
      <c r="H125" s="37"/>
      <c r="I125" s="37"/>
      <c r="J125" s="37"/>
      <c r="K125" s="37" t="s">
        <v>466</v>
      </c>
      <c r="L125" s="37">
        <v>0.112</v>
      </c>
      <c r="M125" s="37"/>
      <c r="N125" s="37" t="s">
        <v>157</v>
      </c>
      <c r="O125" s="37">
        <v>2026.07</v>
      </c>
      <c r="P125" s="38"/>
      <c r="Q125" s="38"/>
      <c r="R125" s="44">
        <f t="shared" si="132"/>
        <v>0.112</v>
      </c>
      <c r="S125" s="44">
        <f t="shared" si="133"/>
        <v>180</v>
      </c>
      <c r="T125" s="44">
        <f t="shared" si="134"/>
        <v>0</v>
      </c>
      <c r="U125" s="44">
        <f t="shared" si="135"/>
        <v>0</v>
      </c>
      <c r="V125" s="44">
        <f t="shared" si="136"/>
        <v>0</v>
      </c>
      <c r="W125" s="44"/>
      <c r="X125" s="45">
        <f t="shared" si="137"/>
        <v>180</v>
      </c>
      <c r="Y125" s="44"/>
      <c r="Z125" s="44"/>
      <c r="AA125" s="44"/>
      <c r="AB125" s="44"/>
      <c r="AC125" s="44"/>
      <c r="AD125" s="44"/>
      <c r="AE125" s="44">
        <v>6</v>
      </c>
      <c r="AF125" s="45">
        <f t="shared" si="138"/>
        <v>0</v>
      </c>
      <c r="AG125" s="44"/>
      <c r="AH125" s="44">
        <f t="shared" si="139"/>
        <v>65</v>
      </c>
      <c r="AI125" s="44"/>
      <c r="AJ125" s="45">
        <f t="shared" si="140"/>
        <v>0</v>
      </c>
      <c r="AK125" s="44"/>
      <c r="AL125" s="44">
        <f t="shared" si="141"/>
        <v>0</v>
      </c>
      <c r="AM125" s="44"/>
      <c r="AN125" s="44">
        <f t="shared" si="142"/>
        <v>0</v>
      </c>
      <c r="AO125" s="44"/>
      <c r="AP125" s="44"/>
      <c r="AQ125" s="44">
        <f t="shared" si="143"/>
        <v>0</v>
      </c>
      <c r="AR125" s="44"/>
      <c r="AS125" s="44"/>
      <c r="AT125" s="44"/>
      <c r="AU125" s="45">
        <f t="shared" si="144"/>
        <v>0</v>
      </c>
      <c r="AV125" s="44"/>
      <c r="AW125" s="44"/>
      <c r="AX125" s="45"/>
      <c r="AY125" s="44"/>
      <c r="AZ125" s="44">
        <f t="shared" si="145"/>
        <v>0</v>
      </c>
      <c r="BA125" s="44"/>
      <c r="BB125" s="44">
        <f t="shared" si="146"/>
        <v>0</v>
      </c>
      <c r="BC125" s="44"/>
      <c r="BD125" s="44"/>
      <c r="BE125" s="44"/>
      <c r="BF125" s="44"/>
      <c r="BG125" s="45">
        <f t="shared" si="147"/>
        <v>0</v>
      </c>
      <c r="BH125" s="44">
        <v>0</v>
      </c>
      <c r="BI125" s="44">
        <f t="shared" si="148"/>
        <v>0</v>
      </c>
      <c r="BJ125" s="44"/>
      <c r="BK125" s="44">
        <f t="shared" si="149"/>
        <v>0</v>
      </c>
      <c r="BL125" s="44"/>
      <c r="BM125" s="44"/>
      <c r="BN125" s="44"/>
      <c r="BO125" s="44"/>
      <c r="BP125" s="44"/>
      <c r="BQ125" s="45">
        <f t="shared" si="150"/>
        <v>0</v>
      </c>
      <c r="BR125" s="44"/>
      <c r="BS125" s="44">
        <f t="shared" si="151"/>
        <v>0</v>
      </c>
      <c r="BT125" s="44"/>
      <c r="BU125" s="44">
        <f t="shared" si="152"/>
        <v>0</v>
      </c>
      <c r="BV125" s="45">
        <f t="shared" si="153"/>
        <v>0</v>
      </c>
      <c r="BW125" s="44"/>
      <c r="BX125" s="45">
        <f t="shared" si="154"/>
        <v>0</v>
      </c>
      <c r="BY125" s="44"/>
      <c r="BZ125" s="45">
        <f t="shared" si="155"/>
        <v>0</v>
      </c>
      <c r="CA125" s="44"/>
      <c r="CB125" s="44"/>
      <c r="CC125" s="44"/>
      <c r="CD125" s="45">
        <f t="shared" si="156"/>
        <v>0</v>
      </c>
      <c r="CE125" s="45"/>
      <c r="CF125" s="45">
        <f t="shared" si="157"/>
        <v>0</v>
      </c>
      <c r="CG125" s="45">
        <f t="shared" si="158"/>
        <v>180</v>
      </c>
      <c r="CH125" s="45">
        <f t="shared" si="159"/>
        <v>36</v>
      </c>
      <c r="CI125" s="44">
        <v>0</v>
      </c>
      <c r="CJ125" s="46">
        <f t="shared" si="160"/>
        <v>0</v>
      </c>
      <c r="CK125" s="47">
        <f t="shared" si="161"/>
        <v>216</v>
      </c>
      <c r="CL125" s="48"/>
      <c r="CM125" s="44">
        <f t="shared" si="162"/>
        <v>0</v>
      </c>
      <c r="CN125" s="44"/>
      <c r="CO125" s="44">
        <f t="shared" si="163"/>
        <v>0</v>
      </c>
      <c r="CP125" s="44"/>
      <c r="CQ125" s="44">
        <f t="shared" si="164"/>
        <v>0</v>
      </c>
      <c r="CR125" s="44">
        <f t="shared" si="165"/>
        <v>0</v>
      </c>
      <c r="CS125" s="44">
        <f t="shared" si="166"/>
        <v>216</v>
      </c>
    </row>
    <row r="126" s="21" customFormat="1" ht="23" customHeight="1" spans="1:97">
      <c r="A126" s="36">
        <v>122</v>
      </c>
      <c r="B126" s="37" t="s">
        <v>461</v>
      </c>
      <c r="C126" s="37" t="s">
        <v>489</v>
      </c>
      <c r="D126" s="37" t="s">
        <v>463</v>
      </c>
      <c r="E126" s="37" t="s">
        <v>464</v>
      </c>
      <c r="F126" s="37" t="s">
        <v>125</v>
      </c>
      <c r="G126" s="37" t="s">
        <v>490</v>
      </c>
      <c r="H126" s="37"/>
      <c r="I126" s="37"/>
      <c r="J126" s="37"/>
      <c r="K126" s="37" t="s">
        <v>466</v>
      </c>
      <c r="L126" s="37">
        <v>0.112</v>
      </c>
      <c r="M126" s="37"/>
      <c r="N126" s="37" t="s">
        <v>157</v>
      </c>
      <c r="O126" s="37">
        <v>2026.07</v>
      </c>
      <c r="P126" s="38"/>
      <c r="Q126" s="38"/>
      <c r="R126" s="44">
        <f t="shared" si="132"/>
        <v>0.112</v>
      </c>
      <c r="S126" s="44">
        <f t="shared" si="133"/>
        <v>180</v>
      </c>
      <c r="T126" s="44">
        <f t="shared" si="134"/>
        <v>0</v>
      </c>
      <c r="U126" s="44">
        <f t="shared" si="135"/>
        <v>0</v>
      </c>
      <c r="V126" s="44">
        <f t="shared" si="136"/>
        <v>0</v>
      </c>
      <c r="W126" s="44"/>
      <c r="X126" s="45">
        <f t="shared" si="137"/>
        <v>180</v>
      </c>
      <c r="Y126" s="44"/>
      <c r="Z126" s="44"/>
      <c r="AA126" s="44"/>
      <c r="AB126" s="44"/>
      <c r="AC126" s="44"/>
      <c r="AD126" s="44"/>
      <c r="AE126" s="44">
        <v>6</v>
      </c>
      <c r="AF126" s="45">
        <f t="shared" si="138"/>
        <v>0</v>
      </c>
      <c r="AG126" s="44"/>
      <c r="AH126" s="44">
        <f t="shared" si="139"/>
        <v>65</v>
      </c>
      <c r="AI126" s="44"/>
      <c r="AJ126" s="45">
        <f t="shared" si="140"/>
        <v>0</v>
      </c>
      <c r="AK126" s="44"/>
      <c r="AL126" s="44">
        <f t="shared" si="141"/>
        <v>0</v>
      </c>
      <c r="AM126" s="44"/>
      <c r="AN126" s="44">
        <f t="shared" si="142"/>
        <v>0</v>
      </c>
      <c r="AO126" s="44"/>
      <c r="AP126" s="44"/>
      <c r="AQ126" s="44">
        <f t="shared" si="143"/>
        <v>0</v>
      </c>
      <c r="AR126" s="44"/>
      <c r="AS126" s="44"/>
      <c r="AT126" s="44"/>
      <c r="AU126" s="45">
        <f t="shared" si="144"/>
        <v>0</v>
      </c>
      <c r="AV126" s="44"/>
      <c r="AW126" s="44"/>
      <c r="AX126" s="45"/>
      <c r="AY126" s="44"/>
      <c r="AZ126" s="44">
        <f t="shared" si="145"/>
        <v>0</v>
      </c>
      <c r="BA126" s="44"/>
      <c r="BB126" s="44">
        <f t="shared" si="146"/>
        <v>0</v>
      </c>
      <c r="BC126" s="44"/>
      <c r="BD126" s="44"/>
      <c r="BE126" s="44"/>
      <c r="BF126" s="44"/>
      <c r="BG126" s="45">
        <f t="shared" si="147"/>
        <v>0</v>
      </c>
      <c r="BH126" s="44">
        <v>0</v>
      </c>
      <c r="BI126" s="44">
        <f t="shared" si="148"/>
        <v>0</v>
      </c>
      <c r="BJ126" s="44"/>
      <c r="BK126" s="44">
        <f t="shared" si="149"/>
        <v>0</v>
      </c>
      <c r="BL126" s="44"/>
      <c r="BM126" s="44"/>
      <c r="BN126" s="44"/>
      <c r="BO126" s="44"/>
      <c r="BP126" s="44"/>
      <c r="BQ126" s="45">
        <f t="shared" si="150"/>
        <v>0</v>
      </c>
      <c r="BR126" s="44"/>
      <c r="BS126" s="44">
        <f t="shared" si="151"/>
        <v>0</v>
      </c>
      <c r="BT126" s="44"/>
      <c r="BU126" s="44">
        <f t="shared" si="152"/>
        <v>0</v>
      </c>
      <c r="BV126" s="45">
        <f t="shared" si="153"/>
        <v>0</v>
      </c>
      <c r="BW126" s="44"/>
      <c r="BX126" s="45">
        <f t="shared" si="154"/>
        <v>0</v>
      </c>
      <c r="BY126" s="44"/>
      <c r="BZ126" s="45">
        <f t="shared" si="155"/>
        <v>0</v>
      </c>
      <c r="CA126" s="44"/>
      <c r="CB126" s="44"/>
      <c r="CC126" s="44"/>
      <c r="CD126" s="45">
        <f t="shared" si="156"/>
        <v>0</v>
      </c>
      <c r="CE126" s="45"/>
      <c r="CF126" s="45">
        <f t="shared" si="157"/>
        <v>0</v>
      </c>
      <c r="CG126" s="45">
        <f t="shared" si="158"/>
        <v>180</v>
      </c>
      <c r="CH126" s="45">
        <f t="shared" si="159"/>
        <v>36</v>
      </c>
      <c r="CI126" s="44">
        <v>0</v>
      </c>
      <c r="CJ126" s="46">
        <f t="shared" si="160"/>
        <v>0</v>
      </c>
      <c r="CK126" s="47">
        <f t="shared" si="161"/>
        <v>216</v>
      </c>
      <c r="CL126" s="48"/>
      <c r="CM126" s="44">
        <f t="shared" si="162"/>
        <v>0</v>
      </c>
      <c r="CN126" s="44"/>
      <c r="CO126" s="44">
        <f t="shared" si="163"/>
        <v>0</v>
      </c>
      <c r="CP126" s="44"/>
      <c r="CQ126" s="44">
        <f t="shared" si="164"/>
        <v>0</v>
      </c>
      <c r="CR126" s="44">
        <f t="shared" si="165"/>
        <v>0</v>
      </c>
      <c r="CS126" s="44">
        <f t="shared" si="166"/>
        <v>216</v>
      </c>
    </row>
    <row r="127" s="21" customFormat="1" ht="23" customHeight="1" spans="1:97">
      <c r="A127" s="36">
        <v>123</v>
      </c>
      <c r="B127" s="37" t="s">
        <v>461</v>
      </c>
      <c r="C127" s="37" t="s">
        <v>491</v>
      </c>
      <c r="D127" s="37" t="s">
        <v>463</v>
      </c>
      <c r="E127" s="37" t="s">
        <v>464</v>
      </c>
      <c r="F127" s="37" t="s">
        <v>125</v>
      </c>
      <c r="G127" s="37" t="s">
        <v>492</v>
      </c>
      <c r="H127" s="37"/>
      <c r="I127" s="37"/>
      <c r="J127" s="37"/>
      <c r="K127" s="37" t="s">
        <v>466</v>
      </c>
      <c r="L127" s="37">
        <v>0.112</v>
      </c>
      <c r="M127" s="37"/>
      <c r="N127" s="37" t="s">
        <v>157</v>
      </c>
      <c r="O127" s="37">
        <v>2026.07</v>
      </c>
      <c r="P127" s="38"/>
      <c r="Q127" s="38"/>
      <c r="R127" s="44">
        <f t="shared" si="132"/>
        <v>0.112</v>
      </c>
      <c r="S127" s="44">
        <f t="shared" si="133"/>
        <v>180</v>
      </c>
      <c r="T127" s="44">
        <f t="shared" si="134"/>
        <v>0</v>
      </c>
      <c r="U127" s="44">
        <f t="shared" si="135"/>
        <v>0</v>
      </c>
      <c r="V127" s="44">
        <f t="shared" si="136"/>
        <v>0</v>
      </c>
      <c r="W127" s="44"/>
      <c r="X127" s="45">
        <f t="shared" si="137"/>
        <v>180</v>
      </c>
      <c r="Y127" s="44"/>
      <c r="Z127" s="44"/>
      <c r="AA127" s="44"/>
      <c r="AB127" s="44"/>
      <c r="AC127" s="44"/>
      <c r="AD127" s="44"/>
      <c r="AE127" s="44">
        <v>6</v>
      </c>
      <c r="AF127" s="45">
        <f t="shared" si="138"/>
        <v>0</v>
      </c>
      <c r="AG127" s="44"/>
      <c r="AH127" s="44">
        <f t="shared" si="139"/>
        <v>65</v>
      </c>
      <c r="AI127" s="44"/>
      <c r="AJ127" s="45">
        <f t="shared" si="140"/>
        <v>0</v>
      </c>
      <c r="AK127" s="44"/>
      <c r="AL127" s="44">
        <f t="shared" si="141"/>
        <v>0</v>
      </c>
      <c r="AM127" s="44"/>
      <c r="AN127" s="44">
        <f t="shared" si="142"/>
        <v>0</v>
      </c>
      <c r="AO127" s="44"/>
      <c r="AP127" s="44"/>
      <c r="AQ127" s="44">
        <f t="shared" si="143"/>
        <v>0</v>
      </c>
      <c r="AR127" s="44"/>
      <c r="AS127" s="44"/>
      <c r="AT127" s="44"/>
      <c r="AU127" s="45">
        <f t="shared" si="144"/>
        <v>0</v>
      </c>
      <c r="AV127" s="44"/>
      <c r="AW127" s="44"/>
      <c r="AX127" s="45"/>
      <c r="AY127" s="44"/>
      <c r="AZ127" s="44">
        <f t="shared" si="145"/>
        <v>0</v>
      </c>
      <c r="BA127" s="44"/>
      <c r="BB127" s="44">
        <f t="shared" si="146"/>
        <v>0</v>
      </c>
      <c r="BC127" s="44"/>
      <c r="BD127" s="44"/>
      <c r="BE127" s="44"/>
      <c r="BF127" s="44"/>
      <c r="BG127" s="45">
        <f t="shared" si="147"/>
        <v>0</v>
      </c>
      <c r="BH127" s="44">
        <v>0</v>
      </c>
      <c r="BI127" s="44">
        <f t="shared" si="148"/>
        <v>0</v>
      </c>
      <c r="BJ127" s="44"/>
      <c r="BK127" s="44">
        <f t="shared" si="149"/>
        <v>0</v>
      </c>
      <c r="BL127" s="44"/>
      <c r="BM127" s="44"/>
      <c r="BN127" s="44"/>
      <c r="BO127" s="44"/>
      <c r="BP127" s="44"/>
      <c r="BQ127" s="45">
        <f t="shared" si="150"/>
        <v>0</v>
      </c>
      <c r="BR127" s="44"/>
      <c r="BS127" s="44">
        <f t="shared" si="151"/>
        <v>0</v>
      </c>
      <c r="BT127" s="44"/>
      <c r="BU127" s="44">
        <f t="shared" si="152"/>
        <v>0</v>
      </c>
      <c r="BV127" s="45">
        <f t="shared" si="153"/>
        <v>0</v>
      </c>
      <c r="BW127" s="44"/>
      <c r="BX127" s="45">
        <f t="shared" si="154"/>
        <v>0</v>
      </c>
      <c r="BY127" s="44"/>
      <c r="BZ127" s="45">
        <f t="shared" si="155"/>
        <v>0</v>
      </c>
      <c r="CA127" s="44"/>
      <c r="CB127" s="44"/>
      <c r="CC127" s="44"/>
      <c r="CD127" s="45">
        <f t="shared" si="156"/>
        <v>0</v>
      </c>
      <c r="CE127" s="45"/>
      <c r="CF127" s="45">
        <f t="shared" si="157"/>
        <v>0</v>
      </c>
      <c r="CG127" s="45">
        <f t="shared" si="158"/>
        <v>180</v>
      </c>
      <c r="CH127" s="45">
        <f t="shared" si="159"/>
        <v>36</v>
      </c>
      <c r="CI127" s="44">
        <v>0</v>
      </c>
      <c r="CJ127" s="46">
        <f t="shared" si="160"/>
        <v>0</v>
      </c>
      <c r="CK127" s="47">
        <f t="shared" si="161"/>
        <v>216</v>
      </c>
      <c r="CL127" s="48"/>
      <c r="CM127" s="44">
        <f t="shared" si="162"/>
        <v>0</v>
      </c>
      <c r="CN127" s="44"/>
      <c r="CO127" s="44">
        <f t="shared" si="163"/>
        <v>0</v>
      </c>
      <c r="CP127" s="44"/>
      <c r="CQ127" s="44">
        <f t="shared" si="164"/>
        <v>0</v>
      </c>
      <c r="CR127" s="44">
        <f t="shared" si="165"/>
        <v>0</v>
      </c>
      <c r="CS127" s="44">
        <f t="shared" si="166"/>
        <v>216</v>
      </c>
    </row>
    <row r="128" s="21" customFormat="1" ht="23" customHeight="1" spans="1:97">
      <c r="A128" s="36">
        <v>124</v>
      </c>
      <c r="B128" s="37" t="s">
        <v>461</v>
      </c>
      <c r="C128" s="37" t="s">
        <v>493</v>
      </c>
      <c r="D128" s="37" t="s">
        <v>463</v>
      </c>
      <c r="E128" s="37" t="s">
        <v>464</v>
      </c>
      <c r="F128" s="37" t="s">
        <v>125</v>
      </c>
      <c r="G128" s="37" t="s">
        <v>494</v>
      </c>
      <c r="H128" s="37"/>
      <c r="I128" s="37"/>
      <c r="J128" s="37"/>
      <c r="K128" s="37" t="s">
        <v>466</v>
      </c>
      <c r="L128" s="37">
        <v>0.112</v>
      </c>
      <c r="M128" s="37"/>
      <c r="N128" s="37" t="s">
        <v>157</v>
      </c>
      <c r="O128" s="37">
        <v>2026.07</v>
      </c>
      <c r="P128" s="38"/>
      <c r="Q128" s="38"/>
      <c r="R128" s="44">
        <f t="shared" si="132"/>
        <v>0.112</v>
      </c>
      <c r="S128" s="44">
        <f t="shared" si="133"/>
        <v>180</v>
      </c>
      <c r="T128" s="44">
        <f t="shared" si="134"/>
        <v>0</v>
      </c>
      <c r="U128" s="44">
        <f t="shared" si="135"/>
        <v>0</v>
      </c>
      <c r="V128" s="44">
        <f t="shared" si="136"/>
        <v>0</v>
      </c>
      <c r="W128" s="44"/>
      <c r="X128" s="45">
        <f t="shared" si="137"/>
        <v>180</v>
      </c>
      <c r="Y128" s="44"/>
      <c r="Z128" s="44"/>
      <c r="AA128" s="44"/>
      <c r="AB128" s="44"/>
      <c r="AC128" s="44"/>
      <c r="AD128" s="44"/>
      <c r="AE128" s="44">
        <v>6</v>
      </c>
      <c r="AF128" s="45">
        <f t="shared" si="138"/>
        <v>0</v>
      </c>
      <c r="AG128" s="44"/>
      <c r="AH128" s="44">
        <f t="shared" si="139"/>
        <v>65</v>
      </c>
      <c r="AI128" s="44"/>
      <c r="AJ128" s="45">
        <f t="shared" si="140"/>
        <v>0</v>
      </c>
      <c r="AK128" s="44"/>
      <c r="AL128" s="44">
        <f t="shared" si="141"/>
        <v>0</v>
      </c>
      <c r="AM128" s="44"/>
      <c r="AN128" s="44">
        <f t="shared" si="142"/>
        <v>0</v>
      </c>
      <c r="AO128" s="44"/>
      <c r="AP128" s="44"/>
      <c r="AQ128" s="44">
        <f t="shared" si="143"/>
        <v>0</v>
      </c>
      <c r="AR128" s="44"/>
      <c r="AS128" s="44"/>
      <c r="AT128" s="44"/>
      <c r="AU128" s="45">
        <f t="shared" si="144"/>
        <v>0</v>
      </c>
      <c r="AV128" s="44"/>
      <c r="AW128" s="44"/>
      <c r="AX128" s="45"/>
      <c r="AY128" s="44"/>
      <c r="AZ128" s="44">
        <f t="shared" si="145"/>
        <v>0</v>
      </c>
      <c r="BA128" s="44"/>
      <c r="BB128" s="44">
        <f t="shared" si="146"/>
        <v>0</v>
      </c>
      <c r="BC128" s="44"/>
      <c r="BD128" s="44"/>
      <c r="BE128" s="44"/>
      <c r="BF128" s="44"/>
      <c r="BG128" s="45">
        <f t="shared" si="147"/>
        <v>0</v>
      </c>
      <c r="BH128" s="44">
        <v>0</v>
      </c>
      <c r="BI128" s="44">
        <f t="shared" si="148"/>
        <v>0</v>
      </c>
      <c r="BJ128" s="44"/>
      <c r="BK128" s="44">
        <f t="shared" si="149"/>
        <v>0</v>
      </c>
      <c r="BL128" s="44"/>
      <c r="BM128" s="44"/>
      <c r="BN128" s="44"/>
      <c r="BO128" s="44"/>
      <c r="BP128" s="44"/>
      <c r="BQ128" s="45">
        <f t="shared" si="150"/>
        <v>0</v>
      </c>
      <c r="BR128" s="44"/>
      <c r="BS128" s="44">
        <f t="shared" si="151"/>
        <v>0</v>
      </c>
      <c r="BT128" s="44"/>
      <c r="BU128" s="44">
        <f t="shared" si="152"/>
        <v>0</v>
      </c>
      <c r="BV128" s="45">
        <f t="shared" si="153"/>
        <v>0</v>
      </c>
      <c r="BW128" s="44"/>
      <c r="BX128" s="45">
        <f t="shared" si="154"/>
        <v>0</v>
      </c>
      <c r="BY128" s="44"/>
      <c r="BZ128" s="45">
        <f t="shared" si="155"/>
        <v>0</v>
      </c>
      <c r="CA128" s="44"/>
      <c r="CB128" s="44"/>
      <c r="CC128" s="44"/>
      <c r="CD128" s="45">
        <f t="shared" si="156"/>
        <v>0</v>
      </c>
      <c r="CE128" s="45"/>
      <c r="CF128" s="45">
        <f t="shared" si="157"/>
        <v>0</v>
      </c>
      <c r="CG128" s="45">
        <f t="shared" si="158"/>
        <v>180</v>
      </c>
      <c r="CH128" s="45">
        <f t="shared" si="159"/>
        <v>36</v>
      </c>
      <c r="CI128" s="44">
        <v>0</v>
      </c>
      <c r="CJ128" s="46">
        <f t="shared" si="160"/>
        <v>0</v>
      </c>
      <c r="CK128" s="47">
        <f t="shared" si="161"/>
        <v>216</v>
      </c>
      <c r="CL128" s="48"/>
      <c r="CM128" s="44">
        <f t="shared" si="162"/>
        <v>0</v>
      </c>
      <c r="CN128" s="44"/>
      <c r="CO128" s="44">
        <f t="shared" si="163"/>
        <v>0</v>
      </c>
      <c r="CP128" s="44"/>
      <c r="CQ128" s="44">
        <f t="shared" si="164"/>
        <v>0</v>
      </c>
      <c r="CR128" s="44">
        <f t="shared" si="165"/>
        <v>0</v>
      </c>
      <c r="CS128" s="44">
        <f t="shared" si="166"/>
        <v>216</v>
      </c>
    </row>
    <row r="129" s="21" customFormat="1" ht="23" customHeight="1" spans="1:97">
      <c r="A129" s="36">
        <v>125</v>
      </c>
      <c r="B129" s="37" t="s">
        <v>495</v>
      </c>
      <c r="C129" s="37" t="s">
        <v>496</v>
      </c>
      <c r="D129" s="37" t="s">
        <v>497</v>
      </c>
      <c r="E129" s="37" t="s">
        <v>498</v>
      </c>
      <c r="F129" s="37" t="s">
        <v>125</v>
      </c>
      <c r="G129" s="37" t="s">
        <v>499</v>
      </c>
      <c r="H129" s="37"/>
      <c r="I129" s="37"/>
      <c r="J129" s="37"/>
      <c r="K129" s="37" t="s">
        <v>466</v>
      </c>
      <c r="L129" s="37">
        <v>0.164</v>
      </c>
      <c r="M129" s="37"/>
      <c r="N129" s="37" t="s">
        <v>500</v>
      </c>
      <c r="O129" s="37">
        <v>2026.07</v>
      </c>
      <c r="P129" s="38"/>
      <c r="Q129" s="38"/>
      <c r="R129" s="44">
        <f t="shared" si="132"/>
        <v>0.164</v>
      </c>
      <c r="S129" s="44">
        <f t="shared" si="133"/>
        <v>180</v>
      </c>
      <c r="T129" s="44">
        <f t="shared" si="134"/>
        <v>0</v>
      </c>
      <c r="U129" s="44">
        <f t="shared" si="135"/>
        <v>0</v>
      </c>
      <c r="V129" s="44">
        <f t="shared" si="136"/>
        <v>0</v>
      </c>
      <c r="W129" s="44"/>
      <c r="X129" s="45">
        <f t="shared" si="137"/>
        <v>180</v>
      </c>
      <c r="Y129" s="44"/>
      <c r="Z129" s="44"/>
      <c r="AA129" s="44"/>
      <c r="AB129" s="44"/>
      <c r="AC129" s="44"/>
      <c r="AD129" s="44"/>
      <c r="AE129" s="44">
        <v>6</v>
      </c>
      <c r="AF129" s="45">
        <f t="shared" si="138"/>
        <v>0</v>
      </c>
      <c r="AG129" s="44"/>
      <c r="AH129" s="44">
        <f t="shared" si="139"/>
        <v>65</v>
      </c>
      <c r="AI129" s="44"/>
      <c r="AJ129" s="45">
        <f t="shared" si="140"/>
        <v>0</v>
      </c>
      <c r="AK129" s="44"/>
      <c r="AL129" s="44">
        <f t="shared" si="141"/>
        <v>0</v>
      </c>
      <c r="AM129" s="44"/>
      <c r="AN129" s="44">
        <f t="shared" si="142"/>
        <v>0</v>
      </c>
      <c r="AO129" s="44"/>
      <c r="AP129" s="44"/>
      <c r="AQ129" s="44">
        <f t="shared" si="143"/>
        <v>0</v>
      </c>
      <c r="AR129" s="44"/>
      <c r="AS129" s="44"/>
      <c r="AT129" s="44"/>
      <c r="AU129" s="45">
        <f t="shared" si="144"/>
        <v>0</v>
      </c>
      <c r="AV129" s="44"/>
      <c r="AW129" s="44"/>
      <c r="AX129" s="45"/>
      <c r="AY129" s="44"/>
      <c r="AZ129" s="44">
        <f t="shared" si="145"/>
        <v>0</v>
      </c>
      <c r="BA129" s="44"/>
      <c r="BB129" s="44">
        <f t="shared" si="146"/>
        <v>0</v>
      </c>
      <c r="BC129" s="44"/>
      <c r="BD129" s="44"/>
      <c r="BE129" s="44"/>
      <c r="BF129" s="44"/>
      <c r="BG129" s="45">
        <f t="shared" si="147"/>
        <v>0</v>
      </c>
      <c r="BH129" s="44">
        <v>0</v>
      </c>
      <c r="BI129" s="44">
        <f t="shared" si="148"/>
        <v>0</v>
      </c>
      <c r="BJ129" s="44"/>
      <c r="BK129" s="44">
        <f t="shared" si="149"/>
        <v>0</v>
      </c>
      <c r="BL129" s="44"/>
      <c r="BM129" s="44"/>
      <c r="BN129" s="44"/>
      <c r="BO129" s="44"/>
      <c r="BP129" s="44"/>
      <c r="BQ129" s="45">
        <f t="shared" si="150"/>
        <v>0</v>
      </c>
      <c r="BR129" s="44"/>
      <c r="BS129" s="44">
        <f t="shared" si="151"/>
        <v>0</v>
      </c>
      <c r="BT129" s="44"/>
      <c r="BU129" s="44">
        <f t="shared" si="152"/>
        <v>0</v>
      </c>
      <c r="BV129" s="45">
        <f t="shared" si="153"/>
        <v>0</v>
      </c>
      <c r="BW129" s="44"/>
      <c r="BX129" s="45">
        <f t="shared" si="154"/>
        <v>0</v>
      </c>
      <c r="BY129" s="44"/>
      <c r="BZ129" s="45">
        <f t="shared" si="155"/>
        <v>0</v>
      </c>
      <c r="CA129" s="44"/>
      <c r="CB129" s="44"/>
      <c r="CC129" s="44"/>
      <c r="CD129" s="45">
        <f t="shared" si="156"/>
        <v>0</v>
      </c>
      <c r="CE129" s="45"/>
      <c r="CF129" s="45">
        <f t="shared" si="157"/>
        <v>0</v>
      </c>
      <c r="CG129" s="45">
        <f t="shared" si="158"/>
        <v>180</v>
      </c>
      <c r="CH129" s="45">
        <f t="shared" si="159"/>
        <v>36</v>
      </c>
      <c r="CI129" s="44">
        <v>0</v>
      </c>
      <c r="CJ129" s="46">
        <f t="shared" si="160"/>
        <v>0</v>
      </c>
      <c r="CK129" s="47">
        <f t="shared" si="161"/>
        <v>216</v>
      </c>
      <c r="CL129" s="48"/>
      <c r="CM129" s="44">
        <f t="shared" si="162"/>
        <v>0</v>
      </c>
      <c r="CN129" s="44"/>
      <c r="CO129" s="44">
        <f t="shared" si="163"/>
        <v>0</v>
      </c>
      <c r="CP129" s="44"/>
      <c r="CQ129" s="44">
        <f t="shared" si="164"/>
        <v>0</v>
      </c>
      <c r="CR129" s="44">
        <f t="shared" si="165"/>
        <v>0</v>
      </c>
      <c r="CS129" s="44">
        <f t="shared" si="166"/>
        <v>216</v>
      </c>
    </row>
    <row r="130" s="21" customFormat="1" ht="23" customHeight="1" spans="1:97">
      <c r="A130" s="36">
        <v>126</v>
      </c>
      <c r="B130" s="37" t="s">
        <v>495</v>
      </c>
      <c r="C130" s="37" t="s">
        <v>501</v>
      </c>
      <c r="D130" s="37" t="s">
        <v>502</v>
      </c>
      <c r="E130" s="37" t="s">
        <v>498</v>
      </c>
      <c r="F130" s="37" t="s">
        <v>125</v>
      </c>
      <c r="G130" s="37" t="s">
        <v>503</v>
      </c>
      <c r="H130" s="37"/>
      <c r="I130" s="37"/>
      <c r="J130" s="37"/>
      <c r="K130" s="37" t="s">
        <v>466</v>
      </c>
      <c r="L130" s="37">
        <v>0.164</v>
      </c>
      <c r="M130" s="37"/>
      <c r="N130" s="37" t="s">
        <v>500</v>
      </c>
      <c r="O130" s="37">
        <v>2026.07</v>
      </c>
      <c r="P130" s="38"/>
      <c r="Q130" s="38"/>
      <c r="R130" s="44">
        <f t="shared" si="132"/>
        <v>0.164</v>
      </c>
      <c r="S130" s="44">
        <f t="shared" si="133"/>
        <v>180</v>
      </c>
      <c r="T130" s="44">
        <f t="shared" si="134"/>
        <v>0</v>
      </c>
      <c r="U130" s="44">
        <f t="shared" si="135"/>
        <v>0</v>
      </c>
      <c r="V130" s="44">
        <f t="shared" si="136"/>
        <v>0</v>
      </c>
      <c r="W130" s="44"/>
      <c r="X130" s="45">
        <f t="shared" si="137"/>
        <v>180</v>
      </c>
      <c r="Y130" s="44"/>
      <c r="Z130" s="44"/>
      <c r="AA130" s="44"/>
      <c r="AB130" s="44"/>
      <c r="AC130" s="44"/>
      <c r="AD130" s="44"/>
      <c r="AE130" s="44">
        <v>6</v>
      </c>
      <c r="AF130" s="45">
        <f t="shared" si="138"/>
        <v>0</v>
      </c>
      <c r="AG130" s="44"/>
      <c r="AH130" s="44">
        <f t="shared" si="139"/>
        <v>65</v>
      </c>
      <c r="AI130" s="44"/>
      <c r="AJ130" s="45">
        <f t="shared" si="140"/>
        <v>0</v>
      </c>
      <c r="AK130" s="44"/>
      <c r="AL130" s="44">
        <f t="shared" si="141"/>
        <v>0</v>
      </c>
      <c r="AM130" s="44"/>
      <c r="AN130" s="44">
        <f t="shared" si="142"/>
        <v>0</v>
      </c>
      <c r="AO130" s="44"/>
      <c r="AP130" s="44"/>
      <c r="AQ130" s="44">
        <f t="shared" si="143"/>
        <v>0</v>
      </c>
      <c r="AR130" s="44"/>
      <c r="AS130" s="44"/>
      <c r="AT130" s="44"/>
      <c r="AU130" s="45">
        <f t="shared" si="144"/>
        <v>0</v>
      </c>
      <c r="AV130" s="44"/>
      <c r="AW130" s="44"/>
      <c r="AX130" s="45"/>
      <c r="AY130" s="44"/>
      <c r="AZ130" s="44">
        <f t="shared" si="145"/>
        <v>0</v>
      </c>
      <c r="BA130" s="44"/>
      <c r="BB130" s="44">
        <f t="shared" si="146"/>
        <v>0</v>
      </c>
      <c r="BC130" s="44"/>
      <c r="BD130" s="44"/>
      <c r="BE130" s="44"/>
      <c r="BF130" s="44"/>
      <c r="BG130" s="45">
        <f t="shared" si="147"/>
        <v>0</v>
      </c>
      <c r="BH130" s="44">
        <v>0</v>
      </c>
      <c r="BI130" s="44">
        <f t="shared" si="148"/>
        <v>0</v>
      </c>
      <c r="BJ130" s="44"/>
      <c r="BK130" s="44">
        <f t="shared" si="149"/>
        <v>0</v>
      </c>
      <c r="BL130" s="44"/>
      <c r="BM130" s="44"/>
      <c r="BN130" s="44"/>
      <c r="BO130" s="44"/>
      <c r="BP130" s="44"/>
      <c r="BQ130" s="45">
        <f t="shared" si="150"/>
        <v>0</v>
      </c>
      <c r="BR130" s="44"/>
      <c r="BS130" s="44">
        <f t="shared" si="151"/>
        <v>0</v>
      </c>
      <c r="BT130" s="44"/>
      <c r="BU130" s="44">
        <f t="shared" si="152"/>
        <v>0</v>
      </c>
      <c r="BV130" s="45">
        <f t="shared" si="153"/>
        <v>0</v>
      </c>
      <c r="BW130" s="44"/>
      <c r="BX130" s="45">
        <f t="shared" si="154"/>
        <v>0</v>
      </c>
      <c r="BY130" s="44"/>
      <c r="BZ130" s="45">
        <f t="shared" si="155"/>
        <v>0</v>
      </c>
      <c r="CA130" s="44"/>
      <c r="CB130" s="44"/>
      <c r="CC130" s="44"/>
      <c r="CD130" s="45">
        <f t="shared" si="156"/>
        <v>0</v>
      </c>
      <c r="CE130" s="45"/>
      <c r="CF130" s="45">
        <f t="shared" si="157"/>
        <v>0</v>
      </c>
      <c r="CG130" s="45">
        <f t="shared" si="158"/>
        <v>180</v>
      </c>
      <c r="CH130" s="45">
        <f t="shared" si="159"/>
        <v>36</v>
      </c>
      <c r="CI130" s="44">
        <v>0</v>
      </c>
      <c r="CJ130" s="46">
        <f t="shared" si="160"/>
        <v>0</v>
      </c>
      <c r="CK130" s="47">
        <f t="shared" si="161"/>
        <v>216</v>
      </c>
      <c r="CL130" s="48"/>
      <c r="CM130" s="44">
        <f t="shared" si="162"/>
        <v>0</v>
      </c>
      <c r="CN130" s="44"/>
      <c r="CO130" s="44">
        <f t="shared" si="163"/>
        <v>0</v>
      </c>
      <c r="CP130" s="44"/>
      <c r="CQ130" s="44">
        <f t="shared" si="164"/>
        <v>0</v>
      </c>
      <c r="CR130" s="44">
        <f t="shared" si="165"/>
        <v>0</v>
      </c>
      <c r="CS130" s="44">
        <f t="shared" si="166"/>
        <v>216</v>
      </c>
    </row>
    <row r="131" s="21" customFormat="1" ht="23" customHeight="1" spans="1:97">
      <c r="A131" s="36">
        <v>127</v>
      </c>
      <c r="B131" s="37" t="s">
        <v>504</v>
      </c>
      <c r="C131" s="37" t="s">
        <v>505</v>
      </c>
      <c r="D131" s="37" t="s">
        <v>167</v>
      </c>
      <c r="E131" s="37" t="s">
        <v>506</v>
      </c>
      <c r="F131" s="37" t="s">
        <v>230</v>
      </c>
      <c r="G131" s="37" t="s">
        <v>507</v>
      </c>
      <c r="H131" s="37"/>
      <c r="I131" s="37"/>
      <c r="J131" s="37"/>
      <c r="K131" s="37" t="s">
        <v>508</v>
      </c>
      <c r="L131" s="37">
        <v>0.42</v>
      </c>
      <c r="M131" s="37"/>
      <c r="N131" s="37" t="s">
        <v>500</v>
      </c>
      <c r="O131" s="37">
        <v>2026.07</v>
      </c>
      <c r="P131" s="38"/>
      <c r="Q131" s="38"/>
      <c r="R131" s="44">
        <f t="shared" si="132"/>
        <v>0.42</v>
      </c>
      <c r="S131" s="44">
        <f t="shared" si="133"/>
        <v>180</v>
      </c>
      <c r="T131" s="44">
        <f t="shared" si="134"/>
        <v>0</v>
      </c>
      <c r="U131" s="44">
        <f t="shared" si="135"/>
        <v>0</v>
      </c>
      <c r="V131" s="44">
        <f t="shared" si="136"/>
        <v>90</v>
      </c>
      <c r="W131" s="44"/>
      <c r="X131" s="45">
        <f t="shared" si="137"/>
        <v>270</v>
      </c>
      <c r="Y131" s="44"/>
      <c r="Z131" s="44"/>
      <c r="AA131" s="44"/>
      <c r="AB131" s="44"/>
      <c r="AC131" s="44"/>
      <c r="AD131" s="44"/>
      <c r="AE131" s="44">
        <v>6</v>
      </c>
      <c r="AF131" s="45">
        <f t="shared" si="138"/>
        <v>0</v>
      </c>
      <c r="AG131" s="44"/>
      <c r="AH131" s="44">
        <f t="shared" si="139"/>
        <v>65</v>
      </c>
      <c r="AI131" s="44"/>
      <c r="AJ131" s="45">
        <f t="shared" si="140"/>
        <v>0</v>
      </c>
      <c r="AK131" s="44"/>
      <c r="AL131" s="44">
        <f t="shared" si="141"/>
        <v>0</v>
      </c>
      <c r="AM131" s="44"/>
      <c r="AN131" s="44">
        <f t="shared" si="142"/>
        <v>0</v>
      </c>
      <c r="AO131" s="44"/>
      <c r="AP131" s="44"/>
      <c r="AQ131" s="44">
        <f t="shared" si="143"/>
        <v>0</v>
      </c>
      <c r="AR131" s="44"/>
      <c r="AS131" s="44"/>
      <c r="AT131" s="44"/>
      <c r="AU131" s="45">
        <f t="shared" si="144"/>
        <v>0</v>
      </c>
      <c r="AV131" s="44"/>
      <c r="AW131" s="44"/>
      <c r="AX131" s="45"/>
      <c r="AY131" s="44"/>
      <c r="AZ131" s="44">
        <f t="shared" si="145"/>
        <v>0</v>
      </c>
      <c r="BA131" s="44"/>
      <c r="BB131" s="44">
        <f t="shared" si="146"/>
        <v>0</v>
      </c>
      <c r="BC131" s="44"/>
      <c r="BD131" s="44"/>
      <c r="BE131" s="44"/>
      <c r="BF131" s="44"/>
      <c r="BG131" s="45">
        <f t="shared" si="147"/>
        <v>0</v>
      </c>
      <c r="BH131" s="44">
        <v>0</v>
      </c>
      <c r="BI131" s="44">
        <f t="shared" si="148"/>
        <v>0</v>
      </c>
      <c r="BJ131" s="44"/>
      <c r="BK131" s="44">
        <f t="shared" si="149"/>
        <v>0</v>
      </c>
      <c r="BL131" s="44"/>
      <c r="BM131" s="44"/>
      <c r="BN131" s="44"/>
      <c r="BO131" s="44"/>
      <c r="BP131" s="44"/>
      <c r="BQ131" s="45">
        <f t="shared" si="150"/>
        <v>0</v>
      </c>
      <c r="BR131" s="44"/>
      <c r="BS131" s="44">
        <f t="shared" si="151"/>
        <v>0</v>
      </c>
      <c r="BT131" s="44"/>
      <c r="BU131" s="44">
        <f t="shared" si="152"/>
        <v>0</v>
      </c>
      <c r="BV131" s="45">
        <f t="shared" si="153"/>
        <v>0</v>
      </c>
      <c r="BW131" s="44"/>
      <c r="BX131" s="45">
        <f t="shared" si="154"/>
        <v>0</v>
      </c>
      <c r="BY131" s="44"/>
      <c r="BZ131" s="45">
        <f t="shared" si="155"/>
        <v>0</v>
      </c>
      <c r="CA131" s="44"/>
      <c r="CB131" s="44"/>
      <c r="CC131" s="44"/>
      <c r="CD131" s="45">
        <f t="shared" si="156"/>
        <v>0</v>
      </c>
      <c r="CE131" s="45"/>
      <c r="CF131" s="45">
        <f t="shared" si="157"/>
        <v>0</v>
      </c>
      <c r="CG131" s="45">
        <f t="shared" si="158"/>
        <v>270</v>
      </c>
      <c r="CH131" s="45">
        <f t="shared" si="159"/>
        <v>54</v>
      </c>
      <c r="CI131" s="44">
        <v>0</v>
      </c>
      <c r="CJ131" s="46">
        <f t="shared" si="160"/>
        <v>0</v>
      </c>
      <c r="CK131" s="47">
        <f t="shared" si="161"/>
        <v>324</v>
      </c>
      <c r="CL131" s="48"/>
      <c r="CM131" s="44">
        <f t="shared" si="162"/>
        <v>0</v>
      </c>
      <c r="CN131" s="44"/>
      <c r="CO131" s="44">
        <f t="shared" si="163"/>
        <v>0</v>
      </c>
      <c r="CP131" s="44"/>
      <c r="CQ131" s="44">
        <f t="shared" si="164"/>
        <v>0</v>
      </c>
      <c r="CR131" s="44">
        <f t="shared" si="165"/>
        <v>0</v>
      </c>
      <c r="CS131" s="44">
        <f t="shared" si="166"/>
        <v>324</v>
      </c>
    </row>
    <row r="132" s="21" customFormat="1" ht="23" customHeight="1" spans="1:97">
      <c r="A132" s="36">
        <v>128</v>
      </c>
      <c r="B132" s="37" t="s">
        <v>504</v>
      </c>
      <c r="C132" s="37" t="s">
        <v>509</v>
      </c>
      <c r="D132" s="37" t="s">
        <v>167</v>
      </c>
      <c r="E132" s="37" t="s">
        <v>506</v>
      </c>
      <c r="F132" s="37" t="s">
        <v>230</v>
      </c>
      <c r="G132" s="37" t="s">
        <v>510</v>
      </c>
      <c r="H132" s="37"/>
      <c r="I132" s="37"/>
      <c r="J132" s="37"/>
      <c r="K132" s="37" t="s">
        <v>508</v>
      </c>
      <c r="L132" s="37">
        <v>0.42</v>
      </c>
      <c r="M132" s="37"/>
      <c r="N132" s="37" t="s">
        <v>500</v>
      </c>
      <c r="O132" s="37">
        <v>2026.07</v>
      </c>
      <c r="P132" s="38"/>
      <c r="Q132" s="38"/>
      <c r="R132" s="44">
        <f t="shared" si="132"/>
        <v>0.42</v>
      </c>
      <c r="S132" s="44">
        <f t="shared" si="133"/>
        <v>180</v>
      </c>
      <c r="T132" s="44">
        <f t="shared" si="134"/>
        <v>0</v>
      </c>
      <c r="U132" s="44">
        <f t="shared" si="135"/>
        <v>0</v>
      </c>
      <c r="V132" s="44">
        <f t="shared" si="136"/>
        <v>90</v>
      </c>
      <c r="W132" s="44"/>
      <c r="X132" s="45">
        <f t="shared" si="137"/>
        <v>270</v>
      </c>
      <c r="Y132" s="44"/>
      <c r="Z132" s="44"/>
      <c r="AA132" s="44"/>
      <c r="AB132" s="44"/>
      <c r="AC132" s="44"/>
      <c r="AD132" s="44"/>
      <c r="AE132" s="44">
        <v>6</v>
      </c>
      <c r="AF132" s="45">
        <f t="shared" si="138"/>
        <v>0</v>
      </c>
      <c r="AG132" s="44"/>
      <c r="AH132" s="44">
        <f t="shared" si="139"/>
        <v>65</v>
      </c>
      <c r="AI132" s="44"/>
      <c r="AJ132" s="45">
        <f t="shared" si="140"/>
        <v>0</v>
      </c>
      <c r="AK132" s="44"/>
      <c r="AL132" s="44">
        <f t="shared" si="141"/>
        <v>0</v>
      </c>
      <c r="AM132" s="44"/>
      <c r="AN132" s="44">
        <f t="shared" si="142"/>
        <v>0</v>
      </c>
      <c r="AO132" s="44"/>
      <c r="AP132" s="44"/>
      <c r="AQ132" s="44">
        <f t="shared" si="143"/>
        <v>0</v>
      </c>
      <c r="AR132" s="44"/>
      <c r="AS132" s="44"/>
      <c r="AT132" s="44"/>
      <c r="AU132" s="45">
        <f t="shared" si="144"/>
        <v>0</v>
      </c>
      <c r="AV132" s="44"/>
      <c r="AW132" s="44"/>
      <c r="AX132" s="45"/>
      <c r="AY132" s="44"/>
      <c r="AZ132" s="44">
        <f t="shared" si="145"/>
        <v>0</v>
      </c>
      <c r="BA132" s="44"/>
      <c r="BB132" s="44">
        <f t="shared" si="146"/>
        <v>0</v>
      </c>
      <c r="BC132" s="44"/>
      <c r="BD132" s="44"/>
      <c r="BE132" s="44"/>
      <c r="BF132" s="44"/>
      <c r="BG132" s="45">
        <f t="shared" si="147"/>
        <v>0</v>
      </c>
      <c r="BH132" s="44">
        <v>0</v>
      </c>
      <c r="BI132" s="44">
        <f t="shared" si="148"/>
        <v>0</v>
      </c>
      <c r="BJ132" s="44"/>
      <c r="BK132" s="44">
        <f t="shared" si="149"/>
        <v>0</v>
      </c>
      <c r="BL132" s="44"/>
      <c r="BM132" s="44"/>
      <c r="BN132" s="44"/>
      <c r="BO132" s="44"/>
      <c r="BP132" s="44"/>
      <c r="BQ132" s="45">
        <f t="shared" si="150"/>
        <v>0</v>
      </c>
      <c r="BR132" s="44"/>
      <c r="BS132" s="44">
        <f t="shared" si="151"/>
        <v>0</v>
      </c>
      <c r="BT132" s="44"/>
      <c r="BU132" s="44">
        <f t="shared" si="152"/>
        <v>0</v>
      </c>
      <c r="BV132" s="45">
        <f t="shared" si="153"/>
        <v>0</v>
      </c>
      <c r="BW132" s="44"/>
      <c r="BX132" s="45">
        <f t="shared" si="154"/>
        <v>0</v>
      </c>
      <c r="BY132" s="44"/>
      <c r="BZ132" s="45">
        <f t="shared" si="155"/>
        <v>0</v>
      </c>
      <c r="CA132" s="44"/>
      <c r="CB132" s="44"/>
      <c r="CC132" s="44"/>
      <c r="CD132" s="45">
        <f t="shared" si="156"/>
        <v>0</v>
      </c>
      <c r="CE132" s="45"/>
      <c r="CF132" s="45">
        <f t="shared" si="157"/>
        <v>0</v>
      </c>
      <c r="CG132" s="45">
        <f t="shared" si="158"/>
        <v>270</v>
      </c>
      <c r="CH132" s="45">
        <f t="shared" si="159"/>
        <v>54</v>
      </c>
      <c r="CI132" s="44">
        <v>0</v>
      </c>
      <c r="CJ132" s="46">
        <f t="shared" si="160"/>
        <v>0</v>
      </c>
      <c r="CK132" s="47">
        <f t="shared" si="161"/>
        <v>324</v>
      </c>
      <c r="CL132" s="48"/>
      <c r="CM132" s="44">
        <f t="shared" si="162"/>
        <v>0</v>
      </c>
      <c r="CN132" s="44"/>
      <c r="CO132" s="44">
        <f t="shared" si="163"/>
        <v>0</v>
      </c>
      <c r="CP132" s="44"/>
      <c r="CQ132" s="44">
        <f t="shared" si="164"/>
        <v>0</v>
      </c>
      <c r="CR132" s="44">
        <f t="shared" si="165"/>
        <v>0</v>
      </c>
      <c r="CS132" s="44">
        <f t="shared" si="166"/>
        <v>324</v>
      </c>
    </row>
    <row r="133" s="21" customFormat="1" ht="23" customHeight="1" spans="1:97">
      <c r="A133" s="36">
        <v>129</v>
      </c>
      <c r="B133" s="37" t="s">
        <v>504</v>
      </c>
      <c r="C133" s="37" t="s">
        <v>511</v>
      </c>
      <c r="D133" s="37" t="s">
        <v>512</v>
      </c>
      <c r="E133" s="37" t="s">
        <v>513</v>
      </c>
      <c r="F133" s="37" t="s">
        <v>125</v>
      </c>
      <c r="G133" s="61" t="s">
        <v>514</v>
      </c>
      <c r="H133" s="37"/>
      <c r="I133" s="37"/>
      <c r="J133" s="37"/>
      <c r="K133" s="37" t="s">
        <v>248</v>
      </c>
      <c r="L133" s="37">
        <v>0.55</v>
      </c>
      <c r="M133" s="37"/>
      <c r="N133" s="37" t="s">
        <v>515</v>
      </c>
      <c r="O133" s="37">
        <v>2026.07</v>
      </c>
      <c r="P133" s="38"/>
      <c r="Q133" s="38"/>
      <c r="R133" s="44">
        <f t="shared" si="132"/>
        <v>0.55</v>
      </c>
      <c r="S133" s="44">
        <f t="shared" si="133"/>
        <v>180</v>
      </c>
      <c r="T133" s="44">
        <f t="shared" si="134"/>
        <v>0</v>
      </c>
      <c r="U133" s="44">
        <f t="shared" si="135"/>
        <v>0</v>
      </c>
      <c r="V133" s="44">
        <f t="shared" si="136"/>
        <v>0</v>
      </c>
      <c r="W133" s="44"/>
      <c r="X133" s="45">
        <f t="shared" si="137"/>
        <v>180</v>
      </c>
      <c r="Y133" s="44"/>
      <c r="Z133" s="44"/>
      <c r="AA133" s="44"/>
      <c r="AB133" s="44"/>
      <c r="AC133" s="44"/>
      <c r="AD133" s="44"/>
      <c r="AE133" s="44">
        <v>6</v>
      </c>
      <c r="AF133" s="45">
        <f t="shared" si="138"/>
        <v>0</v>
      </c>
      <c r="AG133" s="44"/>
      <c r="AH133" s="44">
        <f t="shared" si="139"/>
        <v>65</v>
      </c>
      <c r="AI133" s="44"/>
      <c r="AJ133" s="45">
        <f t="shared" si="140"/>
        <v>0</v>
      </c>
      <c r="AK133" s="44"/>
      <c r="AL133" s="44">
        <f t="shared" si="141"/>
        <v>0</v>
      </c>
      <c r="AM133" s="44"/>
      <c r="AN133" s="44">
        <f t="shared" si="142"/>
        <v>0</v>
      </c>
      <c r="AO133" s="44"/>
      <c r="AP133" s="44"/>
      <c r="AQ133" s="44">
        <f t="shared" si="143"/>
        <v>0</v>
      </c>
      <c r="AR133" s="44"/>
      <c r="AS133" s="44"/>
      <c r="AT133" s="44"/>
      <c r="AU133" s="45">
        <f t="shared" si="144"/>
        <v>0</v>
      </c>
      <c r="AV133" s="44"/>
      <c r="AW133" s="44"/>
      <c r="AX133" s="45"/>
      <c r="AY133" s="44"/>
      <c r="AZ133" s="44">
        <f t="shared" si="145"/>
        <v>0</v>
      </c>
      <c r="BA133" s="44"/>
      <c r="BB133" s="44">
        <f t="shared" si="146"/>
        <v>0</v>
      </c>
      <c r="BC133" s="44"/>
      <c r="BD133" s="44"/>
      <c r="BE133" s="44"/>
      <c r="BF133" s="44"/>
      <c r="BG133" s="45">
        <f t="shared" si="147"/>
        <v>0</v>
      </c>
      <c r="BH133" s="44">
        <v>0</v>
      </c>
      <c r="BI133" s="44">
        <f t="shared" si="148"/>
        <v>0</v>
      </c>
      <c r="BJ133" s="44"/>
      <c r="BK133" s="44">
        <f t="shared" si="149"/>
        <v>0</v>
      </c>
      <c r="BL133" s="44"/>
      <c r="BM133" s="44"/>
      <c r="BN133" s="44"/>
      <c r="BO133" s="44"/>
      <c r="BP133" s="44"/>
      <c r="BQ133" s="45">
        <f t="shared" si="150"/>
        <v>0</v>
      </c>
      <c r="BR133" s="44"/>
      <c r="BS133" s="44">
        <f t="shared" si="151"/>
        <v>0</v>
      </c>
      <c r="BT133" s="44"/>
      <c r="BU133" s="44">
        <f t="shared" si="152"/>
        <v>0</v>
      </c>
      <c r="BV133" s="45">
        <f t="shared" si="153"/>
        <v>0</v>
      </c>
      <c r="BW133" s="44"/>
      <c r="BX133" s="45">
        <f t="shared" si="154"/>
        <v>0</v>
      </c>
      <c r="BY133" s="44"/>
      <c r="BZ133" s="45">
        <f t="shared" si="155"/>
        <v>0</v>
      </c>
      <c r="CA133" s="44"/>
      <c r="CB133" s="44"/>
      <c r="CC133" s="44"/>
      <c r="CD133" s="45">
        <f t="shared" si="156"/>
        <v>0</v>
      </c>
      <c r="CE133" s="45"/>
      <c r="CF133" s="45">
        <f t="shared" si="157"/>
        <v>0</v>
      </c>
      <c r="CG133" s="45">
        <f t="shared" si="158"/>
        <v>180</v>
      </c>
      <c r="CH133" s="45">
        <f t="shared" si="159"/>
        <v>36</v>
      </c>
      <c r="CI133" s="44">
        <v>0</v>
      </c>
      <c r="CJ133" s="46">
        <f t="shared" si="160"/>
        <v>0</v>
      </c>
      <c r="CK133" s="47">
        <f t="shared" si="161"/>
        <v>216</v>
      </c>
      <c r="CL133" s="48"/>
      <c r="CM133" s="44">
        <f t="shared" si="162"/>
        <v>0</v>
      </c>
      <c r="CN133" s="44"/>
      <c r="CO133" s="44">
        <f t="shared" si="163"/>
        <v>0</v>
      </c>
      <c r="CP133" s="44"/>
      <c r="CQ133" s="44">
        <f t="shared" si="164"/>
        <v>0</v>
      </c>
      <c r="CR133" s="44">
        <f t="shared" si="165"/>
        <v>0</v>
      </c>
      <c r="CS133" s="44">
        <f t="shared" si="166"/>
        <v>216</v>
      </c>
    </row>
    <row r="134" s="21" customFormat="1" ht="23" customHeight="1" spans="1:97">
      <c r="A134" s="36">
        <v>130</v>
      </c>
      <c r="B134" s="37" t="s">
        <v>504</v>
      </c>
      <c r="C134" s="37" t="s">
        <v>516</v>
      </c>
      <c r="D134" s="37" t="s">
        <v>263</v>
      </c>
      <c r="E134" s="37" t="s">
        <v>517</v>
      </c>
      <c r="F134" s="37" t="s">
        <v>125</v>
      </c>
      <c r="G134" s="61" t="s">
        <v>518</v>
      </c>
      <c r="H134" s="37"/>
      <c r="I134" s="37"/>
      <c r="J134" s="37"/>
      <c r="K134" s="37" t="s">
        <v>300</v>
      </c>
      <c r="L134" s="37">
        <v>1</v>
      </c>
      <c r="M134" s="37"/>
      <c r="N134" s="37" t="s">
        <v>515</v>
      </c>
      <c r="O134" s="37">
        <v>2026.07</v>
      </c>
      <c r="P134" s="38"/>
      <c r="Q134" s="38"/>
      <c r="R134" s="44">
        <f t="shared" si="132"/>
        <v>1</v>
      </c>
      <c r="S134" s="44">
        <f t="shared" si="133"/>
        <v>220</v>
      </c>
      <c r="T134" s="44">
        <f t="shared" si="134"/>
        <v>0</v>
      </c>
      <c r="U134" s="44">
        <f t="shared" si="135"/>
        <v>0</v>
      </c>
      <c r="V134" s="44">
        <f t="shared" si="136"/>
        <v>0</v>
      </c>
      <c r="W134" s="44"/>
      <c r="X134" s="45">
        <f t="shared" si="137"/>
        <v>220</v>
      </c>
      <c r="Y134" s="44"/>
      <c r="Z134" s="44"/>
      <c r="AA134" s="44"/>
      <c r="AB134" s="44"/>
      <c r="AC134" s="44"/>
      <c r="AD134" s="44"/>
      <c r="AE134" s="44">
        <v>6</v>
      </c>
      <c r="AF134" s="45">
        <f t="shared" si="138"/>
        <v>0</v>
      </c>
      <c r="AG134" s="44"/>
      <c r="AH134" s="44">
        <f t="shared" si="139"/>
        <v>65</v>
      </c>
      <c r="AI134" s="44"/>
      <c r="AJ134" s="45">
        <f t="shared" si="140"/>
        <v>0</v>
      </c>
      <c r="AK134" s="44"/>
      <c r="AL134" s="44">
        <f t="shared" si="141"/>
        <v>0</v>
      </c>
      <c r="AM134" s="44"/>
      <c r="AN134" s="44">
        <f t="shared" si="142"/>
        <v>0</v>
      </c>
      <c r="AO134" s="44"/>
      <c r="AP134" s="44"/>
      <c r="AQ134" s="44">
        <f t="shared" si="143"/>
        <v>0</v>
      </c>
      <c r="AR134" s="44"/>
      <c r="AS134" s="44"/>
      <c r="AT134" s="44"/>
      <c r="AU134" s="45">
        <f t="shared" si="144"/>
        <v>0</v>
      </c>
      <c r="AV134" s="44"/>
      <c r="AW134" s="44"/>
      <c r="AX134" s="45"/>
      <c r="AY134" s="44"/>
      <c r="AZ134" s="44">
        <f t="shared" si="145"/>
        <v>0</v>
      </c>
      <c r="BA134" s="44"/>
      <c r="BB134" s="44">
        <f t="shared" si="146"/>
        <v>0</v>
      </c>
      <c r="BC134" s="44"/>
      <c r="BD134" s="44"/>
      <c r="BE134" s="44"/>
      <c r="BF134" s="44"/>
      <c r="BG134" s="45">
        <f t="shared" si="147"/>
        <v>0</v>
      </c>
      <c r="BH134" s="44">
        <v>0</v>
      </c>
      <c r="BI134" s="44">
        <f t="shared" si="148"/>
        <v>0</v>
      </c>
      <c r="BJ134" s="44"/>
      <c r="BK134" s="44">
        <f t="shared" si="149"/>
        <v>0</v>
      </c>
      <c r="BL134" s="44"/>
      <c r="BM134" s="44"/>
      <c r="BN134" s="44"/>
      <c r="BO134" s="44"/>
      <c r="BP134" s="44"/>
      <c r="BQ134" s="45">
        <f t="shared" si="150"/>
        <v>0</v>
      </c>
      <c r="BR134" s="44"/>
      <c r="BS134" s="44">
        <f t="shared" si="151"/>
        <v>0</v>
      </c>
      <c r="BT134" s="44"/>
      <c r="BU134" s="44">
        <f t="shared" si="152"/>
        <v>0</v>
      </c>
      <c r="BV134" s="45">
        <f t="shared" si="153"/>
        <v>0</v>
      </c>
      <c r="BW134" s="44"/>
      <c r="BX134" s="45">
        <f t="shared" si="154"/>
        <v>0</v>
      </c>
      <c r="BY134" s="44"/>
      <c r="BZ134" s="45">
        <f t="shared" si="155"/>
        <v>0</v>
      </c>
      <c r="CA134" s="44"/>
      <c r="CB134" s="44"/>
      <c r="CC134" s="44"/>
      <c r="CD134" s="45">
        <f t="shared" si="156"/>
        <v>0</v>
      </c>
      <c r="CE134" s="45"/>
      <c r="CF134" s="45">
        <f t="shared" si="157"/>
        <v>0</v>
      </c>
      <c r="CG134" s="45">
        <f t="shared" si="158"/>
        <v>220</v>
      </c>
      <c r="CH134" s="45">
        <f t="shared" si="159"/>
        <v>44</v>
      </c>
      <c r="CI134" s="44">
        <v>0</v>
      </c>
      <c r="CJ134" s="46">
        <f t="shared" si="160"/>
        <v>0</v>
      </c>
      <c r="CK134" s="47">
        <f t="shared" si="161"/>
        <v>264</v>
      </c>
      <c r="CL134" s="48"/>
      <c r="CM134" s="44">
        <f t="shared" si="162"/>
        <v>0</v>
      </c>
      <c r="CN134" s="44"/>
      <c r="CO134" s="44">
        <f t="shared" si="163"/>
        <v>0</v>
      </c>
      <c r="CP134" s="44"/>
      <c r="CQ134" s="44">
        <f t="shared" si="164"/>
        <v>0</v>
      </c>
      <c r="CR134" s="44">
        <f t="shared" si="165"/>
        <v>0</v>
      </c>
      <c r="CS134" s="44">
        <f t="shared" si="166"/>
        <v>264</v>
      </c>
    </row>
    <row r="135" s="21" customFormat="1" ht="23" customHeight="1" spans="1:97">
      <c r="A135" s="50" t="s">
        <v>519</v>
      </c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2"/>
      <c r="P135" s="53"/>
      <c r="Q135" s="53"/>
      <c r="R135" s="44" t="s">
        <v>520</v>
      </c>
      <c r="S135" s="44">
        <f>SUM(S5:S134)</f>
        <v>26660</v>
      </c>
      <c r="T135" s="44" t="s">
        <v>520</v>
      </c>
      <c r="U135" s="44">
        <f t="shared" ref="U135:AA135" si="167">SUM(U5:U134)</f>
        <v>1017.8</v>
      </c>
      <c r="V135" s="44">
        <f t="shared" si="167"/>
        <v>1270</v>
      </c>
      <c r="W135" s="44">
        <f t="shared" si="167"/>
        <v>0</v>
      </c>
      <c r="X135" s="44">
        <f t="shared" si="167"/>
        <v>28947.8</v>
      </c>
      <c r="Y135" s="44">
        <f t="shared" si="167"/>
        <v>0</v>
      </c>
      <c r="Z135" s="44">
        <f t="shared" si="167"/>
        <v>0</v>
      </c>
      <c r="AA135" s="44">
        <f t="shared" si="167"/>
        <v>0</v>
      </c>
      <c r="AB135" s="44">
        <f t="shared" ref="AB135:AZ135" si="168">SUM(AB5:AB134)</f>
        <v>10</v>
      </c>
      <c r="AC135" s="44">
        <f t="shared" si="168"/>
        <v>8</v>
      </c>
      <c r="AD135" s="44">
        <f t="shared" si="168"/>
        <v>4</v>
      </c>
      <c r="AE135" s="44" t="s">
        <v>520</v>
      </c>
      <c r="AF135" s="44">
        <f t="shared" si="168"/>
        <v>132</v>
      </c>
      <c r="AG135" s="44">
        <f t="shared" si="168"/>
        <v>0</v>
      </c>
      <c r="AH135" s="44" t="s">
        <v>520</v>
      </c>
      <c r="AI135" s="44">
        <f t="shared" si="168"/>
        <v>0</v>
      </c>
      <c r="AJ135" s="44">
        <f t="shared" si="168"/>
        <v>0</v>
      </c>
      <c r="AK135" s="44">
        <f t="shared" si="168"/>
        <v>0</v>
      </c>
      <c r="AL135" s="44">
        <f t="shared" si="168"/>
        <v>0</v>
      </c>
      <c r="AM135" s="44">
        <f t="shared" si="168"/>
        <v>0</v>
      </c>
      <c r="AN135" s="44">
        <f t="shared" si="168"/>
        <v>0</v>
      </c>
      <c r="AO135" s="44">
        <f t="shared" si="168"/>
        <v>0</v>
      </c>
      <c r="AP135" s="44">
        <f t="shared" si="168"/>
        <v>0</v>
      </c>
      <c r="AQ135" s="44">
        <f t="shared" si="168"/>
        <v>0</v>
      </c>
      <c r="AR135" s="44">
        <f t="shared" si="168"/>
        <v>0</v>
      </c>
      <c r="AS135" s="44">
        <f t="shared" si="168"/>
        <v>0</v>
      </c>
      <c r="AT135" s="44">
        <f t="shared" si="168"/>
        <v>0</v>
      </c>
      <c r="AU135" s="44">
        <f t="shared" si="168"/>
        <v>0</v>
      </c>
      <c r="AV135" s="44">
        <f t="shared" si="168"/>
        <v>0</v>
      </c>
      <c r="AW135" s="44" t="s">
        <v>520</v>
      </c>
      <c r="AX135" s="44">
        <f t="shared" si="168"/>
        <v>0</v>
      </c>
      <c r="AY135" s="44">
        <f t="shared" si="168"/>
        <v>1</v>
      </c>
      <c r="AZ135" s="44">
        <f t="shared" si="168"/>
        <v>50</v>
      </c>
      <c r="BA135" s="44">
        <f t="shared" ref="BA135:CI135" si="169">SUM(BA5:BA134)</f>
        <v>0</v>
      </c>
      <c r="BB135" s="44">
        <f t="shared" si="169"/>
        <v>0</v>
      </c>
      <c r="BC135" s="44">
        <f t="shared" si="169"/>
        <v>0</v>
      </c>
      <c r="BD135" s="44">
        <f t="shared" si="169"/>
        <v>0</v>
      </c>
      <c r="BE135" s="44">
        <f t="shared" si="169"/>
        <v>0</v>
      </c>
      <c r="BF135" s="44">
        <f t="shared" si="169"/>
        <v>0</v>
      </c>
      <c r="BG135" s="44">
        <f t="shared" si="169"/>
        <v>50</v>
      </c>
      <c r="BH135" s="44">
        <f t="shared" si="169"/>
        <v>2</v>
      </c>
      <c r="BI135" s="44">
        <f t="shared" si="169"/>
        <v>80</v>
      </c>
      <c r="BJ135" s="44">
        <f t="shared" si="169"/>
        <v>0</v>
      </c>
      <c r="BK135" s="44">
        <f t="shared" si="169"/>
        <v>0</v>
      </c>
      <c r="BL135" s="44">
        <f t="shared" si="169"/>
        <v>0</v>
      </c>
      <c r="BM135" s="44">
        <f t="shared" si="169"/>
        <v>0</v>
      </c>
      <c r="BN135" s="44">
        <f t="shared" si="169"/>
        <v>0</v>
      </c>
      <c r="BO135" s="44">
        <f t="shared" si="169"/>
        <v>0</v>
      </c>
      <c r="BP135" s="44">
        <f t="shared" si="169"/>
        <v>0</v>
      </c>
      <c r="BQ135" s="44">
        <f t="shared" si="169"/>
        <v>80</v>
      </c>
      <c r="BR135" s="44">
        <f t="shared" si="169"/>
        <v>0</v>
      </c>
      <c r="BS135" s="44">
        <f t="shared" si="169"/>
        <v>0</v>
      </c>
      <c r="BT135" s="44">
        <f t="shared" si="169"/>
        <v>0</v>
      </c>
      <c r="BU135" s="44">
        <f t="shared" si="169"/>
        <v>0</v>
      </c>
      <c r="BV135" s="44">
        <f t="shared" si="169"/>
        <v>0</v>
      </c>
      <c r="BW135" s="44">
        <f t="shared" si="169"/>
        <v>0</v>
      </c>
      <c r="BX135" s="44">
        <f t="shared" si="169"/>
        <v>0</v>
      </c>
      <c r="BY135" s="44">
        <f t="shared" si="169"/>
        <v>0</v>
      </c>
      <c r="BZ135" s="44">
        <f t="shared" si="169"/>
        <v>0</v>
      </c>
      <c r="CA135" s="44">
        <f t="shared" si="169"/>
        <v>0</v>
      </c>
      <c r="CB135" s="44">
        <f t="shared" si="169"/>
        <v>0</v>
      </c>
      <c r="CC135" s="44">
        <f t="shared" si="169"/>
        <v>0</v>
      </c>
      <c r="CD135" s="44">
        <f t="shared" si="169"/>
        <v>0</v>
      </c>
      <c r="CE135" s="44"/>
      <c r="CF135" s="44"/>
      <c r="CG135" s="44">
        <f>SUM(CG5:CG134)</f>
        <v>29209.8</v>
      </c>
      <c r="CH135" s="44">
        <f>SUM(CH5:CH134)</f>
        <v>5745.56</v>
      </c>
      <c r="CI135" s="44" t="s">
        <v>520</v>
      </c>
      <c r="CJ135" s="54">
        <f>SUM(CJ5:CJ134)</f>
        <v>0</v>
      </c>
      <c r="CK135" s="55">
        <f>SUM(CK5:CK134)</f>
        <v>34955</v>
      </c>
      <c r="CL135" s="44">
        <f>SUM(CL5:CL134)</f>
        <v>0</v>
      </c>
      <c r="CM135" s="44">
        <f t="shared" ref="CM135:CS135" si="170">SUM(CM5:CM134)</f>
        <v>0</v>
      </c>
      <c r="CN135" s="44">
        <f t="shared" si="170"/>
        <v>0</v>
      </c>
      <c r="CO135" s="44">
        <f t="shared" si="170"/>
        <v>0</v>
      </c>
      <c r="CP135" s="44">
        <f t="shared" si="170"/>
        <v>0</v>
      </c>
      <c r="CQ135" s="44">
        <f t="shared" si="170"/>
        <v>0</v>
      </c>
      <c r="CR135" s="44">
        <f t="shared" si="170"/>
        <v>0</v>
      </c>
      <c r="CS135" s="44">
        <f t="shared" si="170"/>
        <v>34955</v>
      </c>
    </row>
    <row r="136" ht="27" customHeight="1" spans="1:97">
      <c r="A136" s="50" t="s">
        <v>519</v>
      </c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2"/>
      <c r="P136" s="56"/>
      <c r="Q136" s="57"/>
    </row>
  </sheetData>
  <autoFilter xmlns:etc="http://www.wps.cn/officeDocument/2017/etCustomData" ref="A4:CN136" etc:filterBottomFollowUsedRange="0">
    <extLst/>
  </autoFilter>
  <mergeCells count="85">
    <mergeCell ref="A1:Q1"/>
    <mergeCell ref="R1:CS1"/>
    <mergeCell ref="R2:X2"/>
    <mergeCell ref="AB2:AF2"/>
    <mergeCell ref="AG2:AJ2"/>
    <mergeCell ref="AK2:AU2"/>
    <mergeCell ref="AV2:AX2"/>
    <mergeCell ref="AY2:BG2"/>
    <mergeCell ref="BH2:BQ2"/>
    <mergeCell ref="BR2:BV2"/>
    <mergeCell ref="BW2:BX2"/>
    <mergeCell ref="BY2:BZ2"/>
    <mergeCell ref="CA2:CD2"/>
    <mergeCell ref="CE2:CF2"/>
    <mergeCell ref="CI2:CJ2"/>
    <mergeCell ref="CL2:CR2"/>
    <mergeCell ref="R3:U3"/>
    <mergeCell ref="V3:W3"/>
    <mergeCell ref="AB3:AD3"/>
    <mergeCell ref="AG3:AH3"/>
    <mergeCell ref="AK3:AL3"/>
    <mergeCell ref="AM3:AN3"/>
    <mergeCell ref="AP3:AQ3"/>
    <mergeCell ref="AY3:AZ3"/>
    <mergeCell ref="BA3:BB3"/>
    <mergeCell ref="BC3:BF3"/>
    <mergeCell ref="BH3:BI3"/>
    <mergeCell ref="BJ3:BK3"/>
    <mergeCell ref="BL3:BO3"/>
    <mergeCell ref="BR3:BS3"/>
    <mergeCell ref="BT3:BU3"/>
    <mergeCell ref="CA3:CC3"/>
    <mergeCell ref="CL3:CM3"/>
    <mergeCell ref="CN3:CO3"/>
    <mergeCell ref="CP3:CQ3"/>
    <mergeCell ref="A135:O135"/>
    <mergeCell ref="A136:O136"/>
    <mergeCell ref="P136:Q136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2:P4"/>
    <mergeCell ref="Q2:Q4"/>
    <mergeCell ref="X3:X4"/>
    <mergeCell ref="Y3:Y4"/>
    <mergeCell ref="Z3:Z4"/>
    <mergeCell ref="AA2:AA4"/>
    <mergeCell ref="AE3:AE4"/>
    <mergeCell ref="AF3:AF4"/>
    <mergeCell ref="AI3:AI4"/>
    <mergeCell ref="AJ3:AJ4"/>
    <mergeCell ref="AU3:AU4"/>
    <mergeCell ref="AV3:AV4"/>
    <mergeCell ref="AW3:AW4"/>
    <mergeCell ref="AX3:AX4"/>
    <mergeCell ref="BG3:BG4"/>
    <mergeCell ref="BP3:BP4"/>
    <mergeCell ref="BQ3:BQ4"/>
    <mergeCell ref="BV3:BV4"/>
    <mergeCell ref="BW3:BW4"/>
    <mergeCell ref="BX3:BX4"/>
    <mergeCell ref="BY3:BY4"/>
    <mergeCell ref="BZ3:BZ4"/>
    <mergeCell ref="CD3:CD4"/>
    <mergeCell ref="CE3:CE4"/>
    <mergeCell ref="CF3:CF4"/>
    <mergeCell ref="CG2:CG4"/>
    <mergeCell ref="CH2:CH4"/>
    <mergeCell ref="CI3:CI4"/>
    <mergeCell ref="CJ3:CJ4"/>
    <mergeCell ref="CK2:CK4"/>
    <mergeCell ref="CR3:CR4"/>
    <mergeCell ref="CS2:CS4"/>
  </mergeCells>
  <dataValidations count="1">
    <dataValidation type="list" allowBlank="1" showInputMessage="1" showErrorMessage="1" sqref="F5:F134">
      <formula1>"Ⅰ,Ⅱ,Ⅲ"</formula1>
    </dataValidation>
  </dataValidations>
  <printOptions horizontalCentered="1"/>
  <pageMargins left="0.236111111111111" right="0.196527777777778" top="0.275" bottom="0.156944444444444" header="0.511805555555556" footer="0.511805555555556"/>
  <pageSetup paperSize="9" scale="40" fitToHeight="0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S31"/>
  <sheetViews>
    <sheetView workbookViewId="0">
      <pane xSplit="17" ySplit="4" topLeftCell="CJ5" activePane="bottomRight" state="frozen"/>
      <selection/>
      <selection pane="topRight"/>
      <selection pane="bottomLeft"/>
      <selection pane="bottomRight" activeCell="P5" sqref="P5:Q31"/>
    </sheetView>
  </sheetViews>
  <sheetFormatPr defaultColWidth="9" defaultRowHeight="15.6"/>
  <cols>
    <col min="1" max="2" width="8.85833333333333" style="23" customWidth="1"/>
    <col min="3" max="3" width="15.9083333333333" style="23" customWidth="1"/>
    <col min="4" max="4" width="21.75" style="23" customWidth="1"/>
    <col min="5" max="5" width="19.1166666666667" style="23" hidden="1" customWidth="1"/>
    <col min="6" max="6" width="9.375" style="23" hidden="1" customWidth="1"/>
    <col min="7" max="7" width="22.625" style="23" customWidth="1"/>
    <col min="8" max="8" width="9" style="23" hidden="1" customWidth="1"/>
    <col min="9" max="10" width="15.625" style="23" hidden="1" customWidth="1"/>
    <col min="11" max="11" width="17.125" style="23" hidden="1" customWidth="1"/>
    <col min="12" max="12" width="9" style="23" customWidth="1"/>
    <col min="13" max="13" width="9" style="23" hidden="1" customWidth="1"/>
    <col min="14" max="14" width="16.125" style="23" hidden="1" customWidth="1"/>
    <col min="15" max="17" width="11.75" style="23" customWidth="1"/>
    <col min="18" max="24" width="9" style="23" hidden="1" customWidth="1"/>
    <col min="25" max="25" width="13.125" style="23" hidden="1" customWidth="1"/>
    <col min="26" max="27" width="13.7416666666667" style="23" hidden="1" customWidth="1"/>
    <col min="28" max="33" width="9" style="23" hidden="1" customWidth="1"/>
    <col min="34" max="35" width="10.7166666666667" style="23" hidden="1" customWidth="1"/>
    <col min="36" max="77" width="9" style="23" hidden="1" customWidth="1"/>
    <col min="78" max="78" width="9" style="24" hidden="1" customWidth="1"/>
    <col min="79" max="88" width="9" style="23" hidden="1" customWidth="1"/>
    <col min="89" max="89" width="20.45" style="23" hidden="1" customWidth="1"/>
    <col min="90" max="96" width="9" style="23" hidden="1" customWidth="1"/>
    <col min="97" max="97" width="10.375" style="23" hidden="1" customWidth="1"/>
    <col min="98" max="98" width="9" style="23" hidden="1" customWidth="1"/>
    <col min="99" max="99" width="9" style="23"/>
    <col min="100" max="100" width="10.375" style="23"/>
    <col min="101" max="16384" width="9" style="23"/>
  </cols>
  <sheetData>
    <row r="1" ht="36" customHeight="1" spans="1:97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 t="s">
        <v>1</v>
      </c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</row>
    <row r="2" s="20" customFormat="1" ht="36" customHeight="1" spans="1:97">
      <c r="A2" s="25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5" t="s">
        <v>7</v>
      </c>
      <c r="G2" s="25" t="s">
        <v>8</v>
      </c>
      <c r="H2" s="25" t="s">
        <v>9</v>
      </c>
      <c r="I2" s="25" t="s">
        <v>10</v>
      </c>
      <c r="J2" s="25" t="s">
        <v>11</v>
      </c>
      <c r="K2" s="25" t="s">
        <v>12</v>
      </c>
      <c r="L2" s="25" t="s">
        <v>13</v>
      </c>
      <c r="M2" s="25" t="s">
        <v>14</v>
      </c>
      <c r="N2" s="25" t="s">
        <v>15</v>
      </c>
      <c r="O2" s="25" t="s">
        <v>16</v>
      </c>
      <c r="P2" s="26" t="s">
        <v>17</v>
      </c>
      <c r="Q2" s="26" t="s">
        <v>18</v>
      </c>
      <c r="R2" s="27" t="s">
        <v>19</v>
      </c>
      <c r="S2" s="27"/>
      <c r="T2" s="27"/>
      <c r="U2" s="27"/>
      <c r="V2" s="27"/>
      <c r="W2" s="27"/>
      <c r="X2" s="27"/>
      <c r="Y2" s="25" t="s">
        <v>20</v>
      </c>
      <c r="Z2" s="25" t="s">
        <v>21</v>
      </c>
      <c r="AA2" s="25" t="s">
        <v>22</v>
      </c>
      <c r="AB2" s="25" t="s">
        <v>23</v>
      </c>
      <c r="AC2" s="25"/>
      <c r="AD2" s="25"/>
      <c r="AE2" s="25"/>
      <c r="AF2" s="25"/>
      <c r="AG2" s="25" t="s">
        <v>24</v>
      </c>
      <c r="AH2" s="25"/>
      <c r="AI2" s="25"/>
      <c r="AJ2" s="25"/>
      <c r="AK2" s="25" t="s">
        <v>25</v>
      </c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 t="s">
        <v>26</v>
      </c>
      <c r="AW2" s="25"/>
      <c r="AX2" s="25"/>
      <c r="AY2" s="25" t="s">
        <v>27</v>
      </c>
      <c r="AZ2" s="25"/>
      <c r="BA2" s="25"/>
      <c r="BB2" s="25"/>
      <c r="BC2" s="25"/>
      <c r="BD2" s="25"/>
      <c r="BE2" s="25"/>
      <c r="BF2" s="25"/>
      <c r="BG2" s="25"/>
      <c r="BH2" s="25" t="s">
        <v>28</v>
      </c>
      <c r="BI2" s="25"/>
      <c r="BJ2" s="25"/>
      <c r="BK2" s="25"/>
      <c r="BL2" s="25"/>
      <c r="BM2" s="25"/>
      <c r="BN2" s="25"/>
      <c r="BO2" s="25"/>
      <c r="BP2" s="25"/>
      <c r="BQ2" s="25"/>
      <c r="BR2" s="25" t="s">
        <v>29</v>
      </c>
      <c r="BS2" s="25"/>
      <c r="BT2" s="25"/>
      <c r="BU2" s="25"/>
      <c r="BV2" s="25"/>
      <c r="BW2" s="25" t="s">
        <v>30</v>
      </c>
      <c r="BX2" s="25"/>
      <c r="BY2" s="25" t="s">
        <v>31</v>
      </c>
      <c r="BZ2" s="25"/>
      <c r="CA2" s="25" t="s">
        <v>32</v>
      </c>
      <c r="CB2" s="25"/>
      <c r="CC2" s="25"/>
      <c r="CD2" s="25"/>
      <c r="CE2" s="25" t="s">
        <v>33</v>
      </c>
      <c r="CF2" s="25"/>
      <c r="CG2" s="28" t="s">
        <v>34</v>
      </c>
      <c r="CH2" s="28" t="s">
        <v>35</v>
      </c>
      <c r="CI2" s="25" t="s">
        <v>36</v>
      </c>
      <c r="CJ2" s="25"/>
      <c r="CK2" s="29" t="s">
        <v>17</v>
      </c>
      <c r="CL2" s="30" t="s">
        <v>37</v>
      </c>
      <c r="CM2" s="30"/>
      <c r="CN2" s="30"/>
      <c r="CO2" s="30"/>
      <c r="CP2" s="30"/>
      <c r="CQ2" s="30"/>
      <c r="CR2" s="30"/>
      <c r="CS2" s="30" t="s">
        <v>38</v>
      </c>
    </row>
    <row r="3" s="20" customFormat="1" ht="61" customHeight="1" spans="1:97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6"/>
      <c r="Q3" s="26"/>
      <c r="R3" s="27" t="s">
        <v>39</v>
      </c>
      <c r="S3" s="27"/>
      <c r="T3" s="27"/>
      <c r="U3" s="27"/>
      <c r="V3" s="27" t="s">
        <v>40</v>
      </c>
      <c r="W3" s="27"/>
      <c r="X3" s="31" t="s">
        <v>41</v>
      </c>
      <c r="Y3" s="32" t="s">
        <v>42</v>
      </c>
      <c r="Z3" s="32" t="s">
        <v>42</v>
      </c>
      <c r="AA3" s="25"/>
      <c r="AB3" s="33" t="s">
        <v>43</v>
      </c>
      <c r="AC3" s="33"/>
      <c r="AD3" s="33"/>
      <c r="AE3" s="25" t="s">
        <v>44</v>
      </c>
      <c r="AF3" s="28" t="s">
        <v>45</v>
      </c>
      <c r="AG3" s="25" t="s">
        <v>46</v>
      </c>
      <c r="AH3" s="25"/>
      <c r="AI3" s="25" t="s">
        <v>47</v>
      </c>
      <c r="AJ3" s="28" t="s">
        <v>48</v>
      </c>
      <c r="AK3" s="25" t="s">
        <v>49</v>
      </c>
      <c r="AL3" s="25"/>
      <c r="AM3" s="25" t="s">
        <v>50</v>
      </c>
      <c r="AN3" s="25"/>
      <c r="AO3" s="25" t="s">
        <v>51</v>
      </c>
      <c r="AP3" s="25" t="s">
        <v>52</v>
      </c>
      <c r="AQ3" s="25"/>
      <c r="AR3" s="25" t="s">
        <v>53</v>
      </c>
      <c r="AS3" s="25" t="s">
        <v>54</v>
      </c>
      <c r="AT3" s="25" t="s">
        <v>55</v>
      </c>
      <c r="AU3" s="28" t="s">
        <v>56</v>
      </c>
      <c r="AV3" s="25" t="s">
        <v>57</v>
      </c>
      <c r="AW3" s="25" t="s">
        <v>58</v>
      </c>
      <c r="AX3" s="28" t="s">
        <v>59</v>
      </c>
      <c r="AY3" s="25" t="s">
        <v>49</v>
      </c>
      <c r="AZ3" s="25"/>
      <c r="BA3" s="25" t="s">
        <v>50</v>
      </c>
      <c r="BB3" s="25"/>
      <c r="BC3" s="25" t="s">
        <v>60</v>
      </c>
      <c r="BD3" s="25"/>
      <c r="BE3" s="25"/>
      <c r="BF3" s="25"/>
      <c r="BG3" s="28" t="s">
        <v>61</v>
      </c>
      <c r="BH3" s="25" t="s">
        <v>49</v>
      </c>
      <c r="BI3" s="25"/>
      <c r="BJ3" s="25" t="s">
        <v>50</v>
      </c>
      <c r="BK3" s="25"/>
      <c r="BL3" s="25" t="s">
        <v>62</v>
      </c>
      <c r="BM3" s="25"/>
      <c r="BN3" s="25"/>
      <c r="BO3" s="25"/>
      <c r="BP3" s="25" t="s">
        <v>63</v>
      </c>
      <c r="BQ3" s="28" t="s">
        <v>64</v>
      </c>
      <c r="BR3" s="25" t="s">
        <v>65</v>
      </c>
      <c r="BS3" s="25"/>
      <c r="BT3" s="33" t="s">
        <v>66</v>
      </c>
      <c r="BU3" s="33"/>
      <c r="BV3" s="28" t="s">
        <v>67</v>
      </c>
      <c r="BW3" s="25" t="s">
        <v>68</v>
      </c>
      <c r="BX3" s="28" t="s">
        <v>69</v>
      </c>
      <c r="BY3" s="25" t="s">
        <v>70</v>
      </c>
      <c r="BZ3" s="28" t="s">
        <v>71</v>
      </c>
      <c r="CA3" s="30" t="s">
        <v>70</v>
      </c>
      <c r="CB3" s="30"/>
      <c r="CC3" s="30"/>
      <c r="CD3" s="28" t="s">
        <v>72</v>
      </c>
      <c r="CE3" s="25" t="s">
        <v>73</v>
      </c>
      <c r="CF3" s="28" t="s">
        <v>74</v>
      </c>
      <c r="CG3" s="28"/>
      <c r="CH3" s="28"/>
      <c r="CI3" s="25" t="s">
        <v>75</v>
      </c>
      <c r="CJ3" s="28" t="s">
        <v>76</v>
      </c>
      <c r="CK3" s="29"/>
      <c r="CL3" s="30" t="s">
        <v>77</v>
      </c>
      <c r="CM3" s="30"/>
      <c r="CN3" s="30" t="s">
        <v>78</v>
      </c>
      <c r="CO3" s="30"/>
      <c r="CP3" s="30" t="s">
        <v>79</v>
      </c>
      <c r="CQ3" s="30"/>
      <c r="CR3" s="30" t="s">
        <v>80</v>
      </c>
      <c r="CS3" s="34"/>
    </row>
    <row r="4" s="20" customFormat="1" ht="81" customHeight="1" spans="1:97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6"/>
      <c r="Q4" s="26"/>
      <c r="R4" s="25" t="s">
        <v>81</v>
      </c>
      <c r="S4" s="35" t="s">
        <v>82</v>
      </c>
      <c r="T4" s="35" t="s">
        <v>83</v>
      </c>
      <c r="U4" s="35" t="s">
        <v>82</v>
      </c>
      <c r="V4" s="25" t="s">
        <v>84</v>
      </c>
      <c r="W4" s="27" t="s">
        <v>85</v>
      </c>
      <c r="X4" s="31"/>
      <c r="Y4" s="32"/>
      <c r="Z4" s="32"/>
      <c r="AA4" s="25"/>
      <c r="AB4" s="25" t="s">
        <v>86</v>
      </c>
      <c r="AC4" s="25" t="s">
        <v>87</v>
      </c>
      <c r="AD4" s="25" t="s">
        <v>88</v>
      </c>
      <c r="AE4" s="25"/>
      <c r="AF4" s="28"/>
      <c r="AG4" s="32" t="s">
        <v>89</v>
      </c>
      <c r="AH4" s="25" t="s">
        <v>90</v>
      </c>
      <c r="AI4" s="25"/>
      <c r="AJ4" s="28"/>
      <c r="AK4" s="33" t="s">
        <v>91</v>
      </c>
      <c r="AL4" s="25" t="s">
        <v>92</v>
      </c>
      <c r="AM4" s="25" t="s">
        <v>93</v>
      </c>
      <c r="AN4" s="25" t="s">
        <v>94</v>
      </c>
      <c r="AO4" s="25" t="s">
        <v>95</v>
      </c>
      <c r="AP4" s="25" t="s">
        <v>96</v>
      </c>
      <c r="AQ4" s="25" t="s">
        <v>97</v>
      </c>
      <c r="AR4" s="25" t="s">
        <v>98</v>
      </c>
      <c r="AS4" s="25" t="s">
        <v>99</v>
      </c>
      <c r="AT4" s="25" t="s">
        <v>100</v>
      </c>
      <c r="AU4" s="28"/>
      <c r="AV4" s="25"/>
      <c r="AW4" s="25"/>
      <c r="AX4" s="28"/>
      <c r="AY4" s="25" t="s">
        <v>91</v>
      </c>
      <c r="AZ4" s="25" t="s">
        <v>101</v>
      </c>
      <c r="BA4" s="25" t="s">
        <v>93</v>
      </c>
      <c r="BB4" s="25" t="s">
        <v>102</v>
      </c>
      <c r="BC4" s="25" t="s">
        <v>103</v>
      </c>
      <c r="BD4" s="25" t="s">
        <v>104</v>
      </c>
      <c r="BE4" s="25" t="s">
        <v>105</v>
      </c>
      <c r="BF4" s="25" t="s">
        <v>106</v>
      </c>
      <c r="BG4" s="28"/>
      <c r="BH4" s="25" t="s">
        <v>91</v>
      </c>
      <c r="BI4" s="25" t="s">
        <v>107</v>
      </c>
      <c r="BJ4" s="25" t="s">
        <v>93</v>
      </c>
      <c r="BK4" s="25" t="s">
        <v>108</v>
      </c>
      <c r="BL4" s="25" t="s">
        <v>109</v>
      </c>
      <c r="BM4" s="25" t="s">
        <v>110</v>
      </c>
      <c r="BN4" s="25" t="s">
        <v>111</v>
      </c>
      <c r="BO4" s="25" t="s">
        <v>112</v>
      </c>
      <c r="BP4" s="25"/>
      <c r="BQ4" s="28"/>
      <c r="BR4" s="25" t="s">
        <v>113</v>
      </c>
      <c r="BS4" s="25" t="s">
        <v>114</v>
      </c>
      <c r="BT4" s="25" t="s">
        <v>115</v>
      </c>
      <c r="BU4" s="25" t="s">
        <v>116</v>
      </c>
      <c r="BV4" s="28"/>
      <c r="BW4" s="25"/>
      <c r="BX4" s="28"/>
      <c r="BY4" s="25"/>
      <c r="BZ4" s="28"/>
      <c r="CA4" s="25" t="s">
        <v>117</v>
      </c>
      <c r="CB4" s="25" t="s">
        <v>118</v>
      </c>
      <c r="CC4" s="25" t="s">
        <v>119</v>
      </c>
      <c r="CD4" s="28"/>
      <c r="CE4" s="25"/>
      <c r="CF4" s="28"/>
      <c r="CG4" s="28"/>
      <c r="CH4" s="28"/>
      <c r="CI4" s="25"/>
      <c r="CJ4" s="28"/>
      <c r="CK4" s="29"/>
      <c r="CL4" s="30" t="s">
        <v>120</v>
      </c>
      <c r="CM4" s="30" t="s">
        <v>82</v>
      </c>
      <c r="CN4" s="30" t="s">
        <v>120</v>
      </c>
      <c r="CO4" s="30" t="s">
        <v>82</v>
      </c>
      <c r="CP4" s="30" t="s">
        <v>120</v>
      </c>
      <c r="CQ4" s="30" t="s">
        <v>82</v>
      </c>
      <c r="CR4" s="30"/>
      <c r="CS4" s="34"/>
    </row>
    <row r="5" s="21" customFormat="1" ht="23" customHeight="1" spans="1:97">
      <c r="A5" s="33">
        <v>1</v>
      </c>
      <c r="B5" s="33">
        <v>102</v>
      </c>
      <c r="C5" s="49" t="s">
        <v>521</v>
      </c>
      <c r="D5" s="33" t="s">
        <v>522</v>
      </c>
      <c r="E5" s="37" t="s">
        <v>523</v>
      </c>
      <c r="F5" s="37" t="s">
        <v>125</v>
      </c>
      <c r="G5" s="33" t="s">
        <v>524</v>
      </c>
      <c r="H5" s="37"/>
      <c r="I5" s="37"/>
      <c r="J5" s="37"/>
      <c r="K5" s="37" t="s">
        <v>525</v>
      </c>
      <c r="L5" s="37">
        <v>0.82</v>
      </c>
      <c r="M5" s="37"/>
      <c r="N5" s="37"/>
      <c r="O5" s="33">
        <v>2026.07</v>
      </c>
      <c r="P5" s="38"/>
      <c r="Q5" s="38"/>
      <c r="R5" s="39">
        <f t="shared" ref="R5:R68" si="0">L5</f>
        <v>0.82</v>
      </c>
      <c r="S5" s="39">
        <f t="shared" ref="S5:S68" si="1">_xlfn.IFS(R5=0,0,R5&lt;1,180,R5&lt;5,220,R5&lt;10,260,R5&lt;20,320,R5&lt;50,380,R5&lt;100,480,R5&gt;=100,480+6*(R5-100))</f>
        <v>180</v>
      </c>
      <c r="T5" s="39">
        <f t="shared" ref="T5:T68" si="2">M5</f>
        <v>0</v>
      </c>
      <c r="U5" s="39">
        <f t="shared" ref="U5:U68" si="3">_xlfn.IFS(T5=0,0,T5&lt;=20,200,T5&lt;=50,300,T5&gt;50,250+T5)</f>
        <v>0</v>
      </c>
      <c r="V5" s="39">
        <f t="shared" ref="V5:V68" si="4">_xlfn.IFS(F5="",0,F5="Ⅰ",0,F5="Ⅱ",S5*0.5,F5="Ⅲ",S5*0.7)</f>
        <v>0</v>
      </c>
      <c r="W5" s="39"/>
      <c r="X5" s="40">
        <f t="shared" ref="X5:X68" si="5">S5+U5+V5+W5</f>
        <v>180</v>
      </c>
      <c r="Y5" s="39"/>
      <c r="Z5" s="39"/>
      <c r="AA5" s="39"/>
      <c r="AB5" s="39">
        <v>10</v>
      </c>
      <c r="AC5" s="39">
        <v>8</v>
      </c>
      <c r="AD5" s="39">
        <v>4</v>
      </c>
      <c r="AE5" s="39">
        <v>6</v>
      </c>
      <c r="AF5" s="40">
        <f t="shared" ref="AF5:AF68" si="6">(AB5+AC5+AD5)*AE5</f>
        <v>132</v>
      </c>
      <c r="AG5" s="39"/>
      <c r="AH5" s="39">
        <f t="shared" ref="AH5:AH68" si="7">_xlfn.IFS(AG5&lt;=20,65,AG5&gt;20,(65*(1+0.2*ROUNDUP((AG5-20)/5,0))))</f>
        <v>65</v>
      </c>
      <c r="AI5" s="39"/>
      <c r="AJ5" s="40">
        <f t="shared" ref="AJ5:AJ68" si="8">AG5*AI5</f>
        <v>0</v>
      </c>
      <c r="AK5" s="39"/>
      <c r="AL5" s="39">
        <f t="shared" ref="AL5:AL68" si="9">AK5*50</f>
        <v>0</v>
      </c>
      <c r="AM5" s="39"/>
      <c r="AN5" s="39">
        <f t="shared" ref="AN5:AN68" si="10">AM5*30</f>
        <v>0</v>
      </c>
      <c r="AO5" s="39"/>
      <c r="AP5" s="39"/>
      <c r="AQ5" s="39">
        <f t="shared" ref="AQ5:AQ68" si="11">AP5*300</f>
        <v>0</v>
      </c>
      <c r="AR5" s="39"/>
      <c r="AS5" s="39"/>
      <c r="AT5" s="39"/>
      <c r="AU5" s="40">
        <f t="shared" ref="AU5:AU68" si="12">AL5+AN5+AO5+AQ5+AR5+AS5+AT5</f>
        <v>0</v>
      </c>
      <c r="AV5" s="39"/>
      <c r="AW5" s="39"/>
      <c r="AX5" s="40"/>
      <c r="AY5" s="39">
        <v>1</v>
      </c>
      <c r="AZ5" s="39">
        <f t="shared" ref="AZ5:AZ68" si="13">AY5*50</f>
        <v>50</v>
      </c>
      <c r="BA5" s="39"/>
      <c r="BB5" s="39">
        <f t="shared" ref="BB5:BB68" si="14">BA5*20</f>
        <v>0</v>
      </c>
      <c r="BC5" s="39"/>
      <c r="BD5" s="39"/>
      <c r="BE5" s="39"/>
      <c r="BF5" s="39"/>
      <c r="BG5" s="40">
        <f t="shared" ref="BG5:BG68" si="15">AZ5+BB5+BC5*50+BD5*55+BE5*60+BF5*60</f>
        <v>50</v>
      </c>
      <c r="BH5" s="39">
        <v>2</v>
      </c>
      <c r="BI5" s="39">
        <f t="shared" ref="BI5:BI68" si="16">BH5*40</f>
        <v>80</v>
      </c>
      <c r="BJ5" s="39"/>
      <c r="BK5" s="39">
        <f t="shared" ref="BK5:BK68" si="17">BJ5*90</f>
        <v>0</v>
      </c>
      <c r="BL5" s="39"/>
      <c r="BM5" s="39"/>
      <c r="BN5" s="39"/>
      <c r="BO5" s="39"/>
      <c r="BP5" s="39"/>
      <c r="BQ5" s="40">
        <f t="shared" ref="BQ5:BQ68" si="18">BI5+BK5+BL5+BM5+BN5+BO5+BP5</f>
        <v>80</v>
      </c>
      <c r="BR5" s="39"/>
      <c r="BS5" s="39">
        <f t="shared" ref="BS5:BS68" si="19">_xlfn.IFS(BR5&lt;=2,25*BR5,2&lt;BR5&lt;=8,200*BR5,BR5&gt;8,300*BR5)</f>
        <v>0</v>
      </c>
      <c r="BT5" s="39"/>
      <c r="BU5" s="39">
        <f t="shared" ref="BU5:BU68" si="20">BT5*50</f>
        <v>0</v>
      </c>
      <c r="BV5" s="40">
        <f t="shared" ref="BV5:BV68" si="21">BS5+BU5</f>
        <v>0</v>
      </c>
      <c r="BW5" s="39"/>
      <c r="BX5" s="40">
        <f t="shared" ref="BX5:BX68" si="22">BW5*50</f>
        <v>0</v>
      </c>
      <c r="BY5" s="39"/>
      <c r="BZ5" s="40">
        <f t="shared" ref="BZ5:BZ68" si="23">BY5*20</f>
        <v>0</v>
      </c>
      <c r="CA5" s="39"/>
      <c r="CB5" s="39"/>
      <c r="CC5" s="39"/>
      <c r="CD5" s="40">
        <f t="shared" ref="CD5:CD68" si="24">CA5*700+CB5*100+CC5*20</f>
        <v>0</v>
      </c>
      <c r="CE5" s="40"/>
      <c r="CF5" s="40">
        <f t="shared" ref="CF5:CF68" si="25">CE5*80</f>
        <v>0</v>
      </c>
      <c r="CG5" s="40">
        <f t="shared" ref="CG5:CG68" si="26">X5+Y5+Z5+AA5+AF5+AJ5+AU5+BG5+BQ5+BV5+BZ5+CD5+AX5+BX5+CF5</f>
        <v>442</v>
      </c>
      <c r="CH5" s="40">
        <v>0</v>
      </c>
      <c r="CI5" s="39">
        <v>0</v>
      </c>
      <c r="CJ5" s="41">
        <f t="shared" ref="CJ5:CJ68" si="27">_xlfn.IFS(CI5&lt;3,0,CI5&lt;7,CG5*20%,CI5&lt;11,CG5*30%,CI5&lt;31,CG5*(30%+5%*INT((CI5-7)/4)),CI5&gt;=31,CG5*60%)</f>
        <v>0</v>
      </c>
      <c r="CK5" s="42">
        <f t="shared" ref="CK5:CK68" si="28">ROUND(CG5+CH5+CJ5,0)</f>
        <v>442</v>
      </c>
      <c r="CL5" s="43"/>
      <c r="CM5" s="39">
        <f t="shared" ref="CM5:CM68" si="29">CL5*1500</f>
        <v>0</v>
      </c>
      <c r="CN5" s="39"/>
      <c r="CO5" s="39">
        <f t="shared" ref="CO5:CO68" si="30">CN5*300</f>
        <v>0</v>
      </c>
      <c r="CP5" s="39"/>
      <c r="CQ5" s="39">
        <f t="shared" ref="CQ5:CQ68" si="31">CP5*50</f>
        <v>0</v>
      </c>
      <c r="CR5" s="39">
        <f t="shared" ref="CR5:CR68" si="32">CM5+CO5+CQ5</f>
        <v>0</v>
      </c>
      <c r="CS5" s="44">
        <f t="shared" ref="CS5:CS68" si="33">CK5+CR5</f>
        <v>442</v>
      </c>
    </row>
    <row r="6" s="22" customFormat="1" ht="23" customHeight="1" spans="1:97">
      <c r="A6" s="33">
        <v>2</v>
      </c>
      <c r="B6" s="33">
        <v>102</v>
      </c>
      <c r="C6" s="33" t="s">
        <v>526</v>
      </c>
      <c r="D6" s="33" t="s">
        <v>527</v>
      </c>
      <c r="E6" s="33" t="s">
        <v>528</v>
      </c>
      <c r="F6" s="37" t="s">
        <v>125</v>
      </c>
      <c r="G6" s="33" t="s">
        <v>529</v>
      </c>
      <c r="H6" s="37"/>
      <c r="I6" s="37"/>
      <c r="J6" s="37"/>
      <c r="K6" s="33" t="s">
        <v>530</v>
      </c>
      <c r="L6" s="37">
        <v>0.685</v>
      </c>
      <c r="M6" s="37"/>
      <c r="N6" s="37"/>
      <c r="O6" s="33">
        <v>2026.07</v>
      </c>
      <c r="P6" s="38"/>
      <c r="Q6" s="38"/>
      <c r="R6" s="44">
        <f t="shared" si="0"/>
        <v>0.685</v>
      </c>
      <c r="S6" s="44">
        <f t="shared" si="1"/>
        <v>180</v>
      </c>
      <c r="T6" s="44">
        <f t="shared" si="2"/>
        <v>0</v>
      </c>
      <c r="U6" s="44">
        <f t="shared" si="3"/>
        <v>0</v>
      </c>
      <c r="V6" s="44">
        <f t="shared" si="4"/>
        <v>0</v>
      </c>
      <c r="W6" s="44"/>
      <c r="X6" s="45">
        <f t="shared" si="5"/>
        <v>180</v>
      </c>
      <c r="Y6" s="44"/>
      <c r="Z6" s="44"/>
      <c r="AA6" s="44"/>
      <c r="AB6" s="44"/>
      <c r="AC6" s="44"/>
      <c r="AD6" s="44"/>
      <c r="AE6" s="44">
        <v>6</v>
      </c>
      <c r="AF6" s="45">
        <f t="shared" si="6"/>
        <v>0</v>
      </c>
      <c r="AG6" s="44"/>
      <c r="AH6" s="44">
        <f t="shared" si="7"/>
        <v>65</v>
      </c>
      <c r="AI6" s="44"/>
      <c r="AJ6" s="45">
        <f t="shared" si="8"/>
        <v>0</v>
      </c>
      <c r="AK6" s="44"/>
      <c r="AL6" s="44">
        <f t="shared" si="9"/>
        <v>0</v>
      </c>
      <c r="AM6" s="44"/>
      <c r="AN6" s="44">
        <f t="shared" si="10"/>
        <v>0</v>
      </c>
      <c r="AO6" s="44"/>
      <c r="AP6" s="44"/>
      <c r="AQ6" s="44">
        <f t="shared" si="11"/>
        <v>0</v>
      </c>
      <c r="AR6" s="44"/>
      <c r="AS6" s="44"/>
      <c r="AT6" s="44"/>
      <c r="AU6" s="45">
        <f t="shared" si="12"/>
        <v>0</v>
      </c>
      <c r="AV6" s="44"/>
      <c r="AW6" s="44"/>
      <c r="AX6" s="45"/>
      <c r="AY6" s="44"/>
      <c r="AZ6" s="44">
        <f t="shared" si="13"/>
        <v>0</v>
      </c>
      <c r="BA6" s="44"/>
      <c r="BB6" s="44">
        <f t="shared" si="14"/>
        <v>0</v>
      </c>
      <c r="BC6" s="44"/>
      <c r="BD6" s="44"/>
      <c r="BE6" s="44"/>
      <c r="BF6" s="44"/>
      <c r="BG6" s="45">
        <f t="shared" si="15"/>
        <v>0</v>
      </c>
      <c r="BH6" s="44">
        <v>0</v>
      </c>
      <c r="BI6" s="44">
        <f t="shared" si="16"/>
        <v>0</v>
      </c>
      <c r="BJ6" s="44"/>
      <c r="BK6" s="44">
        <f t="shared" si="17"/>
        <v>0</v>
      </c>
      <c r="BL6" s="44"/>
      <c r="BM6" s="44"/>
      <c r="BN6" s="44"/>
      <c r="BO6" s="44"/>
      <c r="BP6" s="44"/>
      <c r="BQ6" s="45">
        <f t="shared" si="18"/>
        <v>0</v>
      </c>
      <c r="BR6" s="44"/>
      <c r="BS6" s="44">
        <f t="shared" si="19"/>
        <v>0</v>
      </c>
      <c r="BT6" s="44"/>
      <c r="BU6" s="44">
        <f t="shared" si="20"/>
        <v>0</v>
      </c>
      <c r="BV6" s="45">
        <f t="shared" si="21"/>
        <v>0</v>
      </c>
      <c r="BW6" s="44"/>
      <c r="BX6" s="45">
        <f t="shared" si="22"/>
        <v>0</v>
      </c>
      <c r="BY6" s="44"/>
      <c r="BZ6" s="45">
        <f t="shared" si="23"/>
        <v>0</v>
      </c>
      <c r="CA6" s="44"/>
      <c r="CB6" s="44"/>
      <c r="CC6" s="44"/>
      <c r="CD6" s="45">
        <f t="shared" si="24"/>
        <v>0</v>
      </c>
      <c r="CE6" s="45"/>
      <c r="CF6" s="45">
        <f t="shared" si="25"/>
        <v>0</v>
      </c>
      <c r="CG6" s="45">
        <f t="shared" si="26"/>
        <v>180</v>
      </c>
      <c r="CH6" s="45">
        <f t="shared" ref="CH6:CH69" si="34">CG6*0.2</f>
        <v>36</v>
      </c>
      <c r="CI6" s="44">
        <v>0</v>
      </c>
      <c r="CJ6" s="46">
        <f t="shared" si="27"/>
        <v>0</v>
      </c>
      <c r="CK6" s="47">
        <f t="shared" si="28"/>
        <v>216</v>
      </c>
      <c r="CL6" s="48"/>
      <c r="CM6" s="44">
        <f t="shared" si="29"/>
        <v>0</v>
      </c>
      <c r="CN6" s="44"/>
      <c r="CO6" s="44">
        <f t="shared" si="30"/>
        <v>0</v>
      </c>
      <c r="CP6" s="44"/>
      <c r="CQ6" s="44">
        <f t="shared" si="31"/>
        <v>0</v>
      </c>
      <c r="CR6" s="44">
        <f t="shared" si="32"/>
        <v>0</v>
      </c>
      <c r="CS6" s="44">
        <f t="shared" si="33"/>
        <v>216</v>
      </c>
    </row>
    <row r="7" s="21" customFormat="1" ht="23" customHeight="1" spans="1:97">
      <c r="A7" s="33">
        <v>3</v>
      </c>
      <c r="B7" s="33">
        <v>108</v>
      </c>
      <c r="C7" s="33">
        <v>20101848</v>
      </c>
      <c r="D7" s="33" t="s">
        <v>531</v>
      </c>
      <c r="E7" s="33" t="s">
        <v>532</v>
      </c>
      <c r="F7" s="37" t="s">
        <v>125</v>
      </c>
      <c r="G7" s="33" t="s">
        <v>533</v>
      </c>
      <c r="H7" s="37"/>
      <c r="I7" s="37"/>
      <c r="J7" s="37"/>
      <c r="K7" s="33" t="s">
        <v>534</v>
      </c>
      <c r="L7" s="37">
        <v>0.36</v>
      </c>
      <c r="M7" s="37"/>
      <c r="N7" s="37"/>
      <c r="O7" s="33">
        <v>2026.07</v>
      </c>
      <c r="P7" s="38"/>
      <c r="Q7" s="38"/>
      <c r="R7" s="44">
        <f t="shared" si="0"/>
        <v>0.36</v>
      </c>
      <c r="S7" s="44">
        <f t="shared" si="1"/>
        <v>180</v>
      </c>
      <c r="T7" s="44">
        <f t="shared" si="2"/>
        <v>0</v>
      </c>
      <c r="U7" s="44">
        <f t="shared" si="3"/>
        <v>0</v>
      </c>
      <c r="V7" s="44">
        <f t="shared" si="4"/>
        <v>0</v>
      </c>
      <c r="W7" s="44"/>
      <c r="X7" s="45">
        <f t="shared" si="5"/>
        <v>180</v>
      </c>
      <c r="Y7" s="44"/>
      <c r="Z7" s="44"/>
      <c r="AA7" s="44"/>
      <c r="AB7" s="44"/>
      <c r="AC7" s="44"/>
      <c r="AD7" s="44"/>
      <c r="AE7" s="44">
        <v>6</v>
      </c>
      <c r="AF7" s="45">
        <f t="shared" si="6"/>
        <v>0</v>
      </c>
      <c r="AG7" s="44"/>
      <c r="AH7" s="44">
        <f t="shared" si="7"/>
        <v>65</v>
      </c>
      <c r="AI7" s="44"/>
      <c r="AJ7" s="45">
        <f t="shared" si="8"/>
        <v>0</v>
      </c>
      <c r="AK7" s="44"/>
      <c r="AL7" s="44">
        <f t="shared" si="9"/>
        <v>0</v>
      </c>
      <c r="AM7" s="44"/>
      <c r="AN7" s="44">
        <f t="shared" si="10"/>
        <v>0</v>
      </c>
      <c r="AO7" s="44"/>
      <c r="AP7" s="44"/>
      <c r="AQ7" s="44">
        <f t="shared" si="11"/>
        <v>0</v>
      </c>
      <c r="AR7" s="44"/>
      <c r="AS7" s="44"/>
      <c r="AT7" s="44"/>
      <c r="AU7" s="45">
        <f t="shared" si="12"/>
        <v>0</v>
      </c>
      <c r="AV7" s="44"/>
      <c r="AW7" s="44"/>
      <c r="AX7" s="45"/>
      <c r="AY7" s="44"/>
      <c r="AZ7" s="44">
        <f t="shared" si="13"/>
        <v>0</v>
      </c>
      <c r="BA7" s="44"/>
      <c r="BB7" s="44">
        <f t="shared" si="14"/>
        <v>0</v>
      </c>
      <c r="BC7" s="44"/>
      <c r="BD7" s="44"/>
      <c r="BE7" s="44"/>
      <c r="BF7" s="44"/>
      <c r="BG7" s="45">
        <f t="shared" si="15"/>
        <v>0</v>
      </c>
      <c r="BH7" s="44">
        <v>0</v>
      </c>
      <c r="BI7" s="44">
        <f t="shared" si="16"/>
        <v>0</v>
      </c>
      <c r="BJ7" s="44"/>
      <c r="BK7" s="44">
        <f t="shared" si="17"/>
        <v>0</v>
      </c>
      <c r="BL7" s="44"/>
      <c r="BM7" s="44"/>
      <c r="BN7" s="44"/>
      <c r="BO7" s="44"/>
      <c r="BP7" s="44"/>
      <c r="BQ7" s="45">
        <f t="shared" si="18"/>
        <v>0</v>
      </c>
      <c r="BR7" s="44"/>
      <c r="BS7" s="44">
        <f t="shared" si="19"/>
        <v>0</v>
      </c>
      <c r="BT7" s="44"/>
      <c r="BU7" s="44">
        <f t="shared" si="20"/>
        <v>0</v>
      </c>
      <c r="BV7" s="45">
        <f t="shared" si="21"/>
        <v>0</v>
      </c>
      <c r="BW7" s="44"/>
      <c r="BX7" s="45">
        <f t="shared" si="22"/>
        <v>0</v>
      </c>
      <c r="BY7" s="44"/>
      <c r="BZ7" s="45">
        <f t="shared" si="23"/>
        <v>0</v>
      </c>
      <c r="CA7" s="44"/>
      <c r="CB7" s="44"/>
      <c r="CC7" s="44"/>
      <c r="CD7" s="45">
        <f t="shared" si="24"/>
        <v>0</v>
      </c>
      <c r="CE7" s="45"/>
      <c r="CF7" s="45">
        <f t="shared" si="25"/>
        <v>0</v>
      </c>
      <c r="CG7" s="45">
        <f t="shared" si="26"/>
        <v>180</v>
      </c>
      <c r="CH7" s="45">
        <f t="shared" si="34"/>
        <v>36</v>
      </c>
      <c r="CI7" s="44">
        <v>0</v>
      </c>
      <c r="CJ7" s="46">
        <f t="shared" si="27"/>
        <v>0</v>
      </c>
      <c r="CK7" s="47">
        <f t="shared" si="28"/>
        <v>216</v>
      </c>
      <c r="CL7" s="48"/>
      <c r="CM7" s="44">
        <f t="shared" si="29"/>
        <v>0</v>
      </c>
      <c r="CN7" s="44"/>
      <c r="CO7" s="44">
        <f t="shared" si="30"/>
        <v>0</v>
      </c>
      <c r="CP7" s="44"/>
      <c r="CQ7" s="44">
        <f t="shared" si="31"/>
        <v>0</v>
      </c>
      <c r="CR7" s="44">
        <f t="shared" si="32"/>
        <v>0</v>
      </c>
      <c r="CS7" s="44">
        <f t="shared" si="33"/>
        <v>216</v>
      </c>
    </row>
    <row r="8" s="21" customFormat="1" ht="23" customHeight="1" spans="1:97">
      <c r="A8" s="33">
        <v>4</v>
      </c>
      <c r="B8" s="33">
        <v>102</v>
      </c>
      <c r="C8" s="33" t="s">
        <v>535</v>
      </c>
      <c r="D8" s="33" t="s">
        <v>522</v>
      </c>
      <c r="E8" s="33" t="s">
        <v>528</v>
      </c>
      <c r="F8" s="37" t="s">
        <v>125</v>
      </c>
      <c r="G8" s="33" t="s">
        <v>536</v>
      </c>
      <c r="H8" s="37"/>
      <c r="I8" s="37"/>
      <c r="J8" s="37"/>
      <c r="K8" s="33" t="s">
        <v>530</v>
      </c>
      <c r="L8" s="37">
        <v>0.685</v>
      </c>
      <c r="M8" s="37"/>
      <c r="N8" s="37"/>
      <c r="O8" s="33">
        <v>2026.07</v>
      </c>
      <c r="P8" s="38"/>
      <c r="Q8" s="38"/>
      <c r="R8" s="44">
        <f t="shared" si="0"/>
        <v>0.685</v>
      </c>
      <c r="S8" s="44">
        <f t="shared" si="1"/>
        <v>180</v>
      </c>
      <c r="T8" s="44">
        <f t="shared" si="2"/>
        <v>0</v>
      </c>
      <c r="U8" s="44">
        <f t="shared" si="3"/>
        <v>0</v>
      </c>
      <c r="V8" s="44">
        <f t="shared" si="4"/>
        <v>0</v>
      </c>
      <c r="W8" s="44"/>
      <c r="X8" s="45">
        <f t="shared" si="5"/>
        <v>180</v>
      </c>
      <c r="Y8" s="44"/>
      <c r="Z8" s="44"/>
      <c r="AA8" s="44"/>
      <c r="AB8" s="44"/>
      <c r="AC8" s="44"/>
      <c r="AD8" s="44"/>
      <c r="AE8" s="44">
        <v>6</v>
      </c>
      <c r="AF8" s="45">
        <f t="shared" si="6"/>
        <v>0</v>
      </c>
      <c r="AG8" s="44"/>
      <c r="AH8" s="44">
        <f t="shared" si="7"/>
        <v>65</v>
      </c>
      <c r="AI8" s="44"/>
      <c r="AJ8" s="45">
        <f t="shared" si="8"/>
        <v>0</v>
      </c>
      <c r="AK8" s="44"/>
      <c r="AL8" s="44">
        <f t="shared" si="9"/>
        <v>0</v>
      </c>
      <c r="AM8" s="44"/>
      <c r="AN8" s="44">
        <f t="shared" si="10"/>
        <v>0</v>
      </c>
      <c r="AO8" s="44"/>
      <c r="AP8" s="44"/>
      <c r="AQ8" s="44">
        <f t="shared" si="11"/>
        <v>0</v>
      </c>
      <c r="AR8" s="44"/>
      <c r="AS8" s="44"/>
      <c r="AT8" s="44"/>
      <c r="AU8" s="45">
        <f t="shared" si="12"/>
        <v>0</v>
      </c>
      <c r="AV8" s="44"/>
      <c r="AW8" s="44"/>
      <c r="AX8" s="45"/>
      <c r="AY8" s="44"/>
      <c r="AZ8" s="44">
        <f t="shared" si="13"/>
        <v>0</v>
      </c>
      <c r="BA8" s="44"/>
      <c r="BB8" s="44">
        <f t="shared" si="14"/>
        <v>0</v>
      </c>
      <c r="BC8" s="44"/>
      <c r="BD8" s="44"/>
      <c r="BE8" s="44"/>
      <c r="BF8" s="44"/>
      <c r="BG8" s="45">
        <f t="shared" si="15"/>
        <v>0</v>
      </c>
      <c r="BH8" s="44">
        <v>0</v>
      </c>
      <c r="BI8" s="44">
        <f t="shared" si="16"/>
        <v>0</v>
      </c>
      <c r="BJ8" s="44"/>
      <c r="BK8" s="44">
        <f t="shared" si="17"/>
        <v>0</v>
      </c>
      <c r="BL8" s="44"/>
      <c r="BM8" s="44"/>
      <c r="BN8" s="44"/>
      <c r="BO8" s="44"/>
      <c r="BP8" s="44"/>
      <c r="BQ8" s="45">
        <f t="shared" si="18"/>
        <v>0</v>
      </c>
      <c r="BR8" s="44"/>
      <c r="BS8" s="44">
        <f t="shared" si="19"/>
        <v>0</v>
      </c>
      <c r="BT8" s="44"/>
      <c r="BU8" s="44">
        <f t="shared" si="20"/>
        <v>0</v>
      </c>
      <c r="BV8" s="45">
        <f t="shared" si="21"/>
        <v>0</v>
      </c>
      <c r="BW8" s="44"/>
      <c r="BX8" s="45">
        <f t="shared" si="22"/>
        <v>0</v>
      </c>
      <c r="BY8" s="44"/>
      <c r="BZ8" s="45">
        <f t="shared" si="23"/>
        <v>0</v>
      </c>
      <c r="CA8" s="44"/>
      <c r="CB8" s="44"/>
      <c r="CC8" s="44"/>
      <c r="CD8" s="45">
        <f t="shared" si="24"/>
        <v>0</v>
      </c>
      <c r="CE8" s="45"/>
      <c r="CF8" s="45">
        <f t="shared" si="25"/>
        <v>0</v>
      </c>
      <c r="CG8" s="45">
        <f t="shared" si="26"/>
        <v>180</v>
      </c>
      <c r="CH8" s="45">
        <f t="shared" si="34"/>
        <v>36</v>
      </c>
      <c r="CI8" s="44">
        <v>0</v>
      </c>
      <c r="CJ8" s="46">
        <f t="shared" si="27"/>
        <v>0</v>
      </c>
      <c r="CK8" s="47">
        <f t="shared" si="28"/>
        <v>216</v>
      </c>
      <c r="CL8" s="48"/>
      <c r="CM8" s="44">
        <f t="shared" si="29"/>
        <v>0</v>
      </c>
      <c r="CN8" s="44"/>
      <c r="CO8" s="44">
        <f t="shared" si="30"/>
        <v>0</v>
      </c>
      <c r="CP8" s="44"/>
      <c r="CQ8" s="44">
        <f t="shared" si="31"/>
        <v>0</v>
      </c>
      <c r="CR8" s="44">
        <f t="shared" si="32"/>
        <v>0</v>
      </c>
      <c r="CS8" s="44">
        <f t="shared" si="33"/>
        <v>216</v>
      </c>
    </row>
    <row r="9" s="21" customFormat="1" ht="23" customHeight="1" spans="1:97">
      <c r="A9" s="33">
        <v>5</v>
      </c>
      <c r="B9" s="33">
        <v>102</v>
      </c>
      <c r="C9" s="33" t="s">
        <v>537</v>
      </c>
      <c r="D9" s="33" t="s">
        <v>522</v>
      </c>
      <c r="E9" s="33" t="s">
        <v>528</v>
      </c>
      <c r="F9" s="37" t="s">
        <v>125</v>
      </c>
      <c r="G9" s="33" t="s">
        <v>538</v>
      </c>
      <c r="H9" s="37"/>
      <c r="I9" s="37"/>
      <c r="J9" s="37"/>
      <c r="K9" s="33" t="s">
        <v>530</v>
      </c>
      <c r="L9" s="37">
        <v>0.685</v>
      </c>
      <c r="M9" s="37"/>
      <c r="N9" s="37"/>
      <c r="O9" s="33">
        <v>2026.07</v>
      </c>
      <c r="P9" s="38"/>
      <c r="Q9" s="38"/>
      <c r="R9" s="44">
        <f t="shared" si="0"/>
        <v>0.685</v>
      </c>
      <c r="S9" s="44">
        <f t="shared" si="1"/>
        <v>180</v>
      </c>
      <c r="T9" s="44">
        <f t="shared" si="2"/>
        <v>0</v>
      </c>
      <c r="U9" s="44">
        <f t="shared" si="3"/>
        <v>0</v>
      </c>
      <c r="V9" s="44">
        <f t="shared" si="4"/>
        <v>0</v>
      </c>
      <c r="W9" s="44"/>
      <c r="X9" s="45">
        <f t="shared" si="5"/>
        <v>180</v>
      </c>
      <c r="Y9" s="44"/>
      <c r="Z9" s="44"/>
      <c r="AA9" s="44"/>
      <c r="AB9" s="44"/>
      <c r="AC9" s="44"/>
      <c r="AD9" s="44"/>
      <c r="AE9" s="44">
        <v>6</v>
      </c>
      <c r="AF9" s="45">
        <f t="shared" si="6"/>
        <v>0</v>
      </c>
      <c r="AG9" s="44"/>
      <c r="AH9" s="44">
        <f t="shared" si="7"/>
        <v>65</v>
      </c>
      <c r="AI9" s="44"/>
      <c r="AJ9" s="45">
        <f t="shared" si="8"/>
        <v>0</v>
      </c>
      <c r="AK9" s="44"/>
      <c r="AL9" s="44">
        <f t="shared" si="9"/>
        <v>0</v>
      </c>
      <c r="AM9" s="44"/>
      <c r="AN9" s="44">
        <f t="shared" si="10"/>
        <v>0</v>
      </c>
      <c r="AO9" s="44"/>
      <c r="AP9" s="44"/>
      <c r="AQ9" s="44">
        <f t="shared" si="11"/>
        <v>0</v>
      </c>
      <c r="AR9" s="44"/>
      <c r="AS9" s="44"/>
      <c r="AT9" s="44"/>
      <c r="AU9" s="45">
        <f t="shared" si="12"/>
        <v>0</v>
      </c>
      <c r="AV9" s="44"/>
      <c r="AW9" s="44"/>
      <c r="AX9" s="45"/>
      <c r="AY9" s="44"/>
      <c r="AZ9" s="44">
        <f t="shared" si="13"/>
        <v>0</v>
      </c>
      <c r="BA9" s="44"/>
      <c r="BB9" s="44">
        <f t="shared" si="14"/>
        <v>0</v>
      </c>
      <c r="BC9" s="44"/>
      <c r="BD9" s="44"/>
      <c r="BE9" s="44"/>
      <c r="BF9" s="44"/>
      <c r="BG9" s="45">
        <f t="shared" si="15"/>
        <v>0</v>
      </c>
      <c r="BH9" s="44">
        <v>0</v>
      </c>
      <c r="BI9" s="44">
        <f t="shared" si="16"/>
        <v>0</v>
      </c>
      <c r="BJ9" s="44"/>
      <c r="BK9" s="44">
        <f t="shared" si="17"/>
        <v>0</v>
      </c>
      <c r="BL9" s="44"/>
      <c r="BM9" s="44"/>
      <c r="BN9" s="44"/>
      <c r="BO9" s="44"/>
      <c r="BP9" s="44"/>
      <c r="BQ9" s="45">
        <f t="shared" si="18"/>
        <v>0</v>
      </c>
      <c r="BR9" s="44"/>
      <c r="BS9" s="44">
        <f t="shared" si="19"/>
        <v>0</v>
      </c>
      <c r="BT9" s="44"/>
      <c r="BU9" s="44">
        <f t="shared" si="20"/>
        <v>0</v>
      </c>
      <c r="BV9" s="45">
        <f t="shared" si="21"/>
        <v>0</v>
      </c>
      <c r="BW9" s="44"/>
      <c r="BX9" s="45">
        <f t="shared" si="22"/>
        <v>0</v>
      </c>
      <c r="BY9" s="44"/>
      <c r="BZ9" s="45">
        <f t="shared" si="23"/>
        <v>0</v>
      </c>
      <c r="CA9" s="44"/>
      <c r="CB9" s="44"/>
      <c r="CC9" s="44"/>
      <c r="CD9" s="45">
        <f t="shared" si="24"/>
        <v>0</v>
      </c>
      <c r="CE9" s="45"/>
      <c r="CF9" s="45">
        <f t="shared" si="25"/>
        <v>0</v>
      </c>
      <c r="CG9" s="45">
        <f t="shared" si="26"/>
        <v>180</v>
      </c>
      <c r="CH9" s="45">
        <f t="shared" si="34"/>
        <v>36</v>
      </c>
      <c r="CI9" s="44">
        <v>0</v>
      </c>
      <c r="CJ9" s="46">
        <f t="shared" si="27"/>
        <v>0</v>
      </c>
      <c r="CK9" s="47">
        <f t="shared" si="28"/>
        <v>216</v>
      </c>
      <c r="CL9" s="48"/>
      <c r="CM9" s="44">
        <f t="shared" si="29"/>
        <v>0</v>
      </c>
      <c r="CN9" s="44"/>
      <c r="CO9" s="44">
        <f t="shared" si="30"/>
        <v>0</v>
      </c>
      <c r="CP9" s="44"/>
      <c r="CQ9" s="44">
        <f t="shared" si="31"/>
        <v>0</v>
      </c>
      <c r="CR9" s="44">
        <f t="shared" si="32"/>
        <v>0</v>
      </c>
      <c r="CS9" s="44">
        <f t="shared" si="33"/>
        <v>216</v>
      </c>
    </row>
    <row r="10" s="21" customFormat="1" ht="23" customHeight="1" spans="1:97">
      <c r="A10" s="33">
        <v>6</v>
      </c>
      <c r="B10" s="33">
        <v>102</v>
      </c>
      <c r="C10" s="33" t="s">
        <v>539</v>
      </c>
      <c r="D10" s="33" t="s">
        <v>527</v>
      </c>
      <c r="E10" s="33" t="s">
        <v>528</v>
      </c>
      <c r="F10" s="37" t="s">
        <v>125</v>
      </c>
      <c r="G10" s="33" t="s">
        <v>540</v>
      </c>
      <c r="H10" s="37"/>
      <c r="I10" s="37"/>
      <c r="J10" s="37"/>
      <c r="K10" s="33" t="s">
        <v>530</v>
      </c>
      <c r="L10" s="37">
        <v>0.685</v>
      </c>
      <c r="M10" s="37"/>
      <c r="N10" s="37"/>
      <c r="O10" s="33">
        <v>2026.07</v>
      </c>
      <c r="P10" s="38"/>
      <c r="Q10" s="38"/>
      <c r="R10" s="44">
        <f t="shared" si="0"/>
        <v>0.685</v>
      </c>
      <c r="S10" s="44">
        <f t="shared" si="1"/>
        <v>180</v>
      </c>
      <c r="T10" s="44">
        <f t="shared" si="2"/>
        <v>0</v>
      </c>
      <c r="U10" s="44">
        <f t="shared" si="3"/>
        <v>0</v>
      </c>
      <c r="V10" s="44">
        <f t="shared" si="4"/>
        <v>0</v>
      </c>
      <c r="W10" s="44"/>
      <c r="X10" s="45">
        <f t="shared" si="5"/>
        <v>180</v>
      </c>
      <c r="Y10" s="44"/>
      <c r="Z10" s="44"/>
      <c r="AA10" s="44"/>
      <c r="AB10" s="44"/>
      <c r="AC10" s="44"/>
      <c r="AD10" s="44"/>
      <c r="AE10" s="44">
        <v>6</v>
      </c>
      <c r="AF10" s="45">
        <f t="shared" si="6"/>
        <v>0</v>
      </c>
      <c r="AG10" s="44"/>
      <c r="AH10" s="44">
        <f t="shared" si="7"/>
        <v>65</v>
      </c>
      <c r="AI10" s="44"/>
      <c r="AJ10" s="45">
        <f t="shared" si="8"/>
        <v>0</v>
      </c>
      <c r="AK10" s="44"/>
      <c r="AL10" s="44">
        <f t="shared" si="9"/>
        <v>0</v>
      </c>
      <c r="AM10" s="44"/>
      <c r="AN10" s="44">
        <f t="shared" si="10"/>
        <v>0</v>
      </c>
      <c r="AO10" s="44"/>
      <c r="AP10" s="44"/>
      <c r="AQ10" s="44">
        <f t="shared" si="11"/>
        <v>0</v>
      </c>
      <c r="AR10" s="44"/>
      <c r="AS10" s="44"/>
      <c r="AT10" s="44"/>
      <c r="AU10" s="45">
        <f t="shared" si="12"/>
        <v>0</v>
      </c>
      <c r="AV10" s="44"/>
      <c r="AW10" s="44"/>
      <c r="AX10" s="45"/>
      <c r="AY10" s="44"/>
      <c r="AZ10" s="44">
        <f t="shared" si="13"/>
        <v>0</v>
      </c>
      <c r="BA10" s="44"/>
      <c r="BB10" s="44">
        <f t="shared" si="14"/>
        <v>0</v>
      </c>
      <c r="BC10" s="44"/>
      <c r="BD10" s="44"/>
      <c r="BE10" s="44"/>
      <c r="BF10" s="44"/>
      <c r="BG10" s="45">
        <f t="shared" si="15"/>
        <v>0</v>
      </c>
      <c r="BH10" s="44">
        <v>0</v>
      </c>
      <c r="BI10" s="44">
        <f t="shared" si="16"/>
        <v>0</v>
      </c>
      <c r="BJ10" s="44"/>
      <c r="BK10" s="44">
        <f t="shared" si="17"/>
        <v>0</v>
      </c>
      <c r="BL10" s="44"/>
      <c r="BM10" s="44"/>
      <c r="BN10" s="44"/>
      <c r="BO10" s="44"/>
      <c r="BP10" s="44"/>
      <c r="BQ10" s="45">
        <f t="shared" si="18"/>
        <v>0</v>
      </c>
      <c r="BR10" s="44"/>
      <c r="BS10" s="44">
        <f t="shared" si="19"/>
        <v>0</v>
      </c>
      <c r="BT10" s="44"/>
      <c r="BU10" s="44">
        <f t="shared" si="20"/>
        <v>0</v>
      </c>
      <c r="BV10" s="45">
        <f t="shared" si="21"/>
        <v>0</v>
      </c>
      <c r="BW10" s="44"/>
      <c r="BX10" s="45">
        <f t="shared" si="22"/>
        <v>0</v>
      </c>
      <c r="BY10" s="44"/>
      <c r="BZ10" s="45">
        <f t="shared" si="23"/>
        <v>0</v>
      </c>
      <c r="CA10" s="44"/>
      <c r="CB10" s="44"/>
      <c r="CC10" s="44"/>
      <c r="CD10" s="45">
        <f t="shared" si="24"/>
        <v>0</v>
      </c>
      <c r="CE10" s="45"/>
      <c r="CF10" s="45">
        <f t="shared" si="25"/>
        <v>0</v>
      </c>
      <c r="CG10" s="45">
        <f t="shared" si="26"/>
        <v>180</v>
      </c>
      <c r="CH10" s="45">
        <f t="shared" si="34"/>
        <v>36</v>
      </c>
      <c r="CI10" s="44">
        <v>0</v>
      </c>
      <c r="CJ10" s="46">
        <f t="shared" si="27"/>
        <v>0</v>
      </c>
      <c r="CK10" s="47">
        <f t="shared" si="28"/>
        <v>216</v>
      </c>
      <c r="CL10" s="48"/>
      <c r="CM10" s="44">
        <f t="shared" si="29"/>
        <v>0</v>
      </c>
      <c r="CN10" s="44"/>
      <c r="CO10" s="44">
        <f t="shared" si="30"/>
        <v>0</v>
      </c>
      <c r="CP10" s="44"/>
      <c r="CQ10" s="44">
        <f t="shared" si="31"/>
        <v>0</v>
      </c>
      <c r="CR10" s="44">
        <f t="shared" si="32"/>
        <v>0</v>
      </c>
      <c r="CS10" s="44">
        <f t="shared" si="33"/>
        <v>216</v>
      </c>
    </row>
    <row r="11" s="21" customFormat="1" ht="23" customHeight="1" spans="1:97">
      <c r="A11" s="33">
        <v>7</v>
      </c>
      <c r="B11" s="33">
        <v>102</v>
      </c>
      <c r="C11" s="33" t="s">
        <v>541</v>
      </c>
      <c r="D11" s="33" t="s">
        <v>542</v>
      </c>
      <c r="E11" s="33" t="s">
        <v>543</v>
      </c>
      <c r="F11" s="37" t="s">
        <v>125</v>
      </c>
      <c r="G11" s="33" t="s">
        <v>544</v>
      </c>
      <c r="H11" s="37"/>
      <c r="I11" s="37"/>
      <c r="J11" s="37"/>
      <c r="K11" s="33" t="s">
        <v>530</v>
      </c>
      <c r="L11" s="37">
        <v>0.39</v>
      </c>
      <c r="M11" s="37"/>
      <c r="N11" s="37"/>
      <c r="O11" s="33">
        <v>2026.07</v>
      </c>
      <c r="P11" s="38"/>
      <c r="Q11" s="38"/>
      <c r="R11" s="44">
        <f t="shared" si="0"/>
        <v>0.39</v>
      </c>
      <c r="S11" s="44">
        <f t="shared" si="1"/>
        <v>180</v>
      </c>
      <c r="T11" s="44">
        <f t="shared" si="2"/>
        <v>0</v>
      </c>
      <c r="U11" s="44">
        <f t="shared" si="3"/>
        <v>0</v>
      </c>
      <c r="V11" s="44">
        <f t="shared" si="4"/>
        <v>0</v>
      </c>
      <c r="W11" s="44"/>
      <c r="X11" s="45">
        <f t="shared" si="5"/>
        <v>180</v>
      </c>
      <c r="Y11" s="44"/>
      <c r="Z11" s="44"/>
      <c r="AA11" s="44"/>
      <c r="AB11" s="44"/>
      <c r="AC11" s="44"/>
      <c r="AD11" s="44"/>
      <c r="AE11" s="44">
        <v>6</v>
      </c>
      <c r="AF11" s="45">
        <f t="shared" si="6"/>
        <v>0</v>
      </c>
      <c r="AG11" s="44"/>
      <c r="AH11" s="44">
        <f t="shared" si="7"/>
        <v>65</v>
      </c>
      <c r="AI11" s="44"/>
      <c r="AJ11" s="45">
        <f t="shared" si="8"/>
        <v>0</v>
      </c>
      <c r="AK11" s="44"/>
      <c r="AL11" s="44">
        <f t="shared" si="9"/>
        <v>0</v>
      </c>
      <c r="AM11" s="44"/>
      <c r="AN11" s="44">
        <f t="shared" si="10"/>
        <v>0</v>
      </c>
      <c r="AO11" s="44"/>
      <c r="AP11" s="44"/>
      <c r="AQ11" s="44">
        <f t="shared" si="11"/>
        <v>0</v>
      </c>
      <c r="AR11" s="44"/>
      <c r="AS11" s="44"/>
      <c r="AT11" s="44"/>
      <c r="AU11" s="45">
        <f t="shared" si="12"/>
        <v>0</v>
      </c>
      <c r="AV11" s="44"/>
      <c r="AW11" s="44"/>
      <c r="AX11" s="45"/>
      <c r="AY11" s="44"/>
      <c r="AZ11" s="44">
        <f t="shared" si="13"/>
        <v>0</v>
      </c>
      <c r="BA11" s="44"/>
      <c r="BB11" s="44">
        <f t="shared" si="14"/>
        <v>0</v>
      </c>
      <c r="BC11" s="44"/>
      <c r="BD11" s="44"/>
      <c r="BE11" s="44"/>
      <c r="BF11" s="44"/>
      <c r="BG11" s="45">
        <f t="shared" si="15"/>
        <v>0</v>
      </c>
      <c r="BH11" s="44">
        <v>0</v>
      </c>
      <c r="BI11" s="44">
        <f t="shared" si="16"/>
        <v>0</v>
      </c>
      <c r="BJ11" s="44"/>
      <c r="BK11" s="44">
        <f t="shared" si="17"/>
        <v>0</v>
      </c>
      <c r="BL11" s="44"/>
      <c r="BM11" s="44"/>
      <c r="BN11" s="44"/>
      <c r="BO11" s="44"/>
      <c r="BP11" s="44"/>
      <c r="BQ11" s="45">
        <f t="shared" si="18"/>
        <v>0</v>
      </c>
      <c r="BR11" s="44"/>
      <c r="BS11" s="44">
        <f t="shared" si="19"/>
        <v>0</v>
      </c>
      <c r="BT11" s="44"/>
      <c r="BU11" s="44">
        <f t="shared" si="20"/>
        <v>0</v>
      </c>
      <c r="BV11" s="45">
        <f t="shared" si="21"/>
        <v>0</v>
      </c>
      <c r="BW11" s="44"/>
      <c r="BX11" s="45">
        <f t="shared" si="22"/>
        <v>0</v>
      </c>
      <c r="BY11" s="44"/>
      <c r="BZ11" s="45">
        <f t="shared" si="23"/>
        <v>0</v>
      </c>
      <c r="CA11" s="44"/>
      <c r="CB11" s="44"/>
      <c r="CC11" s="44"/>
      <c r="CD11" s="45">
        <f t="shared" si="24"/>
        <v>0</v>
      </c>
      <c r="CE11" s="45"/>
      <c r="CF11" s="45">
        <f t="shared" si="25"/>
        <v>0</v>
      </c>
      <c r="CG11" s="45">
        <f t="shared" si="26"/>
        <v>180</v>
      </c>
      <c r="CH11" s="45">
        <f t="shared" si="34"/>
        <v>36</v>
      </c>
      <c r="CI11" s="44">
        <v>0</v>
      </c>
      <c r="CJ11" s="46">
        <f t="shared" si="27"/>
        <v>0</v>
      </c>
      <c r="CK11" s="47">
        <f t="shared" si="28"/>
        <v>216</v>
      </c>
      <c r="CL11" s="48"/>
      <c r="CM11" s="44">
        <f t="shared" si="29"/>
        <v>0</v>
      </c>
      <c r="CN11" s="44"/>
      <c r="CO11" s="44">
        <f t="shared" si="30"/>
        <v>0</v>
      </c>
      <c r="CP11" s="44"/>
      <c r="CQ11" s="44">
        <f t="shared" si="31"/>
        <v>0</v>
      </c>
      <c r="CR11" s="44">
        <f t="shared" si="32"/>
        <v>0</v>
      </c>
      <c r="CS11" s="44">
        <f t="shared" si="33"/>
        <v>216</v>
      </c>
    </row>
    <row r="12" s="21" customFormat="1" ht="23" customHeight="1" spans="1:97">
      <c r="A12" s="33">
        <v>8</v>
      </c>
      <c r="B12" s="33">
        <v>102</v>
      </c>
      <c r="C12" s="33" t="s">
        <v>545</v>
      </c>
      <c r="D12" s="33" t="s">
        <v>546</v>
      </c>
      <c r="E12" s="33">
        <v>3.65</v>
      </c>
      <c r="F12" s="37" t="s">
        <v>125</v>
      </c>
      <c r="G12" s="33" t="s">
        <v>547</v>
      </c>
      <c r="H12" s="37"/>
      <c r="I12" s="37"/>
      <c r="J12" s="37"/>
      <c r="K12" s="33" t="s">
        <v>548</v>
      </c>
      <c r="L12" s="37">
        <v>3.65</v>
      </c>
      <c r="M12" s="37"/>
      <c r="N12" s="37"/>
      <c r="O12" s="33">
        <v>2026.07</v>
      </c>
      <c r="P12" s="38"/>
      <c r="Q12" s="38"/>
      <c r="R12" s="44">
        <f t="shared" si="0"/>
        <v>3.65</v>
      </c>
      <c r="S12" s="44">
        <f t="shared" si="1"/>
        <v>220</v>
      </c>
      <c r="T12" s="44">
        <f t="shared" si="2"/>
        <v>0</v>
      </c>
      <c r="U12" s="44">
        <f t="shared" si="3"/>
        <v>0</v>
      </c>
      <c r="V12" s="44">
        <f t="shared" si="4"/>
        <v>0</v>
      </c>
      <c r="W12" s="44"/>
      <c r="X12" s="45">
        <f t="shared" si="5"/>
        <v>220</v>
      </c>
      <c r="Y12" s="44"/>
      <c r="Z12" s="44"/>
      <c r="AA12" s="44"/>
      <c r="AB12" s="44"/>
      <c r="AC12" s="44"/>
      <c r="AD12" s="44"/>
      <c r="AE12" s="44">
        <v>6</v>
      </c>
      <c r="AF12" s="45">
        <f t="shared" si="6"/>
        <v>0</v>
      </c>
      <c r="AG12" s="44"/>
      <c r="AH12" s="44">
        <f t="shared" si="7"/>
        <v>65</v>
      </c>
      <c r="AI12" s="44"/>
      <c r="AJ12" s="45">
        <f t="shared" si="8"/>
        <v>0</v>
      </c>
      <c r="AK12" s="44"/>
      <c r="AL12" s="44">
        <f t="shared" si="9"/>
        <v>0</v>
      </c>
      <c r="AM12" s="44"/>
      <c r="AN12" s="44">
        <f t="shared" si="10"/>
        <v>0</v>
      </c>
      <c r="AO12" s="44"/>
      <c r="AP12" s="44"/>
      <c r="AQ12" s="44">
        <f t="shared" si="11"/>
        <v>0</v>
      </c>
      <c r="AR12" s="44"/>
      <c r="AS12" s="44"/>
      <c r="AT12" s="44"/>
      <c r="AU12" s="45">
        <f t="shared" si="12"/>
        <v>0</v>
      </c>
      <c r="AV12" s="44"/>
      <c r="AW12" s="44"/>
      <c r="AX12" s="45"/>
      <c r="AY12" s="44"/>
      <c r="AZ12" s="44">
        <f t="shared" si="13"/>
        <v>0</v>
      </c>
      <c r="BA12" s="44"/>
      <c r="BB12" s="44">
        <f t="shared" si="14"/>
        <v>0</v>
      </c>
      <c r="BC12" s="44"/>
      <c r="BD12" s="44"/>
      <c r="BE12" s="44"/>
      <c r="BF12" s="44"/>
      <c r="BG12" s="45">
        <f t="shared" si="15"/>
        <v>0</v>
      </c>
      <c r="BH12" s="44">
        <v>0</v>
      </c>
      <c r="BI12" s="44">
        <f t="shared" si="16"/>
        <v>0</v>
      </c>
      <c r="BJ12" s="44"/>
      <c r="BK12" s="44">
        <f t="shared" si="17"/>
        <v>0</v>
      </c>
      <c r="BL12" s="44"/>
      <c r="BM12" s="44"/>
      <c r="BN12" s="44"/>
      <c r="BO12" s="44"/>
      <c r="BP12" s="44"/>
      <c r="BQ12" s="45">
        <f t="shared" si="18"/>
        <v>0</v>
      </c>
      <c r="BR12" s="44"/>
      <c r="BS12" s="44">
        <f t="shared" si="19"/>
        <v>0</v>
      </c>
      <c r="BT12" s="44"/>
      <c r="BU12" s="44">
        <f t="shared" si="20"/>
        <v>0</v>
      </c>
      <c r="BV12" s="45">
        <f t="shared" si="21"/>
        <v>0</v>
      </c>
      <c r="BW12" s="44"/>
      <c r="BX12" s="45">
        <f t="shared" si="22"/>
        <v>0</v>
      </c>
      <c r="BY12" s="44"/>
      <c r="BZ12" s="45">
        <f t="shared" si="23"/>
        <v>0</v>
      </c>
      <c r="CA12" s="44"/>
      <c r="CB12" s="44"/>
      <c r="CC12" s="44"/>
      <c r="CD12" s="45">
        <f t="shared" si="24"/>
        <v>0</v>
      </c>
      <c r="CE12" s="45"/>
      <c r="CF12" s="45">
        <f t="shared" si="25"/>
        <v>0</v>
      </c>
      <c r="CG12" s="45">
        <f t="shared" si="26"/>
        <v>220</v>
      </c>
      <c r="CH12" s="45">
        <f t="shared" si="34"/>
        <v>44</v>
      </c>
      <c r="CI12" s="44">
        <v>0</v>
      </c>
      <c r="CJ12" s="46">
        <f t="shared" si="27"/>
        <v>0</v>
      </c>
      <c r="CK12" s="47">
        <f t="shared" si="28"/>
        <v>264</v>
      </c>
      <c r="CL12" s="48"/>
      <c r="CM12" s="44">
        <f t="shared" si="29"/>
        <v>0</v>
      </c>
      <c r="CN12" s="44"/>
      <c r="CO12" s="44">
        <f t="shared" si="30"/>
        <v>0</v>
      </c>
      <c r="CP12" s="44"/>
      <c r="CQ12" s="44">
        <f t="shared" si="31"/>
        <v>0</v>
      </c>
      <c r="CR12" s="44">
        <f t="shared" si="32"/>
        <v>0</v>
      </c>
      <c r="CS12" s="44">
        <f t="shared" si="33"/>
        <v>264</v>
      </c>
    </row>
    <row r="13" s="21" customFormat="1" ht="23" customHeight="1" spans="1:97">
      <c r="A13" s="33">
        <v>9</v>
      </c>
      <c r="B13" s="33">
        <v>102</v>
      </c>
      <c r="C13" s="33" t="s">
        <v>549</v>
      </c>
      <c r="D13" s="33" t="s">
        <v>546</v>
      </c>
      <c r="E13" s="33">
        <v>3.65</v>
      </c>
      <c r="F13" s="37" t="s">
        <v>125</v>
      </c>
      <c r="G13" s="33" t="s">
        <v>550</v>
      </c>
      <c r="H13" s="37"/>
      <c r="I13" s="37"/>
      <c r="J13" s="37"/>
      <c r="K13" s="33" t="s">
        <v>548</v>
      </c>
      <c r="L13" s="37">
        <v>3.65</v>
      </c>
      <c r="M13" s="37"/>
      <c r="N13" s="37"/>
      <c r="O13" s="33">
        <v>2026.07</v>
      </c>
      <c r="P13" s="38"/>
      <c r="Q13" s="38"/>
      <c r="R13" s="44">
        <f t="shared" si="0"/>
        <v>3.65</v>
      </c>
      <c r="S13" s="44">
        <f t="shared" si="1"/>
        <v>220</v>
      </c>
      <c r="T13" s="44">
        <f t="shared" si="2"/>
        <v>0</v>
      </c>
      <c r="U13" s="44">
        <f t="shared" si="3"/>
        <v>0</v>
      </c>
      <c r="V13" s="44">
        <f t="shared" si="4"/>
        <v>0</v>
      </c>
      <c r="W13" s="44"/>
      <c r="X13" s="45">
        <f t="shared" si="5"/>
        <v>220</v>
      </c>
      <c r="Y13" s="44"/>
      <c r="Z13" s="44"/>
      <c r="AA13" s="44"/>
      <c r="AB13" s="44"/>
      <c r="AC13" s="44"/>
      <c r="AD13" s="44"/>
      <c r="AE13" s="44">
        <v>6</v>
      </c>
      <c r="AF13" s="45">
        <f t="shared" si="6"/>
        <v>0</v>
      </c>
      <c r="AG13" s="44"/>
      <c r="AH13" s="44">
        <f t="shared" si="7"/>
        <v>65</v>
      </c>
      <c r="AI13" s="44"/>
      <c r="AJ13" s="45">
        <f t="shared" si="8"/>
        <v>0</v>
      </c>
      <c r="AK13" s="44"/>
      <c r="AL13" s="44">
        <f t="shared" si="9"/>
        <v>0</v>
      </c>
      <c r="AM13" s="44"/>
      <c r="AN13" s="44">
        <f t="shared" si="10"/>
        <v>0</v>
      </c>
      <c r="AO13" s="44"/>
      <c r="AP13" s="44"/>
      <c r="AQ13" s="44">
        <f t="shared" si="11"/>
        <v>0</v>
      </c>
      <c r="AR13" s="44"/>
      <c r="AS13" s="44"/>
      <c r="AT13" s="44"/>
      <c r="AU13" s="45">
        <f t="shared" si="12"/>
        <v>0</v>
      </c>
      <c r="AV13" s="44"/>
      <c r="AW13" s="44"/>
      <c r="AX13" s="45"/>
      <c r="AY13" s="44"/>
      <c r="AZ13" s="44">
        <f t="shared" si="13"/>
        <v>0</v>
      </c>
      <c r="BA13" s="44"/>
      <c r="BB13" s="44">
        <f t="shared" si="14"/>
        <v>0</v>
      </c>
      <c r="BC13" s="44"/>
      <c r="BD13" s="44"/>
      <c r="BE13" s="44"/>
      <c r="BF13" s="44"/>
      <c r="BG13" s="45">
        <f t="shared" si="15"/>
        <v>0</v>
      </c>
      <c r="BH13" s="44">
        <v>0</v>
      </c>
      <c r="BI13" s="44">
        <f t="shared" si="16"/>
        <v>0</v>
      </c>
      <c r="BJ13" s="44"/>
      <c r="BK13" s="44">
        <f t="shared" si="17"/>
        <v>0</v>
      </c>
      <c r="BL13" s="44"/>
      <c r="BM13" s="44"/>
      <c r="BN13" s="44"/>
      <c r="BO13" s="44"/>
      <c r="BP13" s="44"/>
      <c r="BQ13" s="45">
        <f t="shared" si="18"/>
        <v>0</v>
      </c>
      <c r="BR13" s="44"/>
      <c r="BS13" s="44">
        <f t="shared" si="19"/>
        <v>0</v>
      </c>
      <c r="BT13" s="44"/>
      <c r="BU13" s="44">
        <f t="shared" si="20"/>
        <v>0</v>
      </c>
      <c r="BV13" s="45">
        <f t="shared" si="21"/>
        <v>0</v>
      </c>
      <c r="BW13" s="44"/>
      <c r="BX13" s="45">
        <f t="shared" si="22"/>
        <v>0</v>
      </c>
      <c r="BY13" s="44"/>
      <c r="BZ13" s="45">
        <f t="shared" si="23"/>
        <v>0</v>
      </c>
      <c r="CA13" s="44"/>
      <c r="CB13" s="44"/>
      <c r="CC13" s="44"/>
      <c r="CD13" s="45">
        <f t="shared" si="24"/>
        <v>0</v>
      </c>
      <c r="CE13" s="45"/>
      <c r="CF13" s="45">
        <f t="shared" si="25"/>
        <v>0</v>
      </c>
      <c r="CG13" s="45">
        <f t="shared" si="26"/>
        <v>220</v>
      </c>
      <c r="CH13" s="45">
        <f t="shared" si="34"/>
        <v>44</v>
      </c>
      <c r="CI13" s="44">
        <v>0</v>
      </c>
      <c r="CJ13" s="46">
        <f t="shared" si="27"/>
        <v>0</v>
      </c>
      <c r="CK13" s="47">
        <f t="shared" si="28"/>
        <v>264</v>
      </c>
      <c r="CL13" s="48"/>
      <c r="CM13" s="44">
        <f t="shared" si="29"/>
        <v>0</v>
      </c>
      <c r="CN13" s="44"/>
      <c r="CO13" s="44">
        <f t="shared" si="30"/>
        <v>0</v>
      </c>
      <c r="CP13" s="44"/>
      <c r="CQ13" s="44">
        <f t="shared" si="31"/>
        <v>0</v>
      </c>
      <c r="CR13" s="44">
        <f t="shared" si="32"/>
        <v>0</v>
      </c>
      <c r="CS13" s="44">
        <f t="shared" si="33"/>
        <v>264</v>
      </c>
    </row>
    <row r="14" s="21" customFormat="1" ht="23" customHeight="1" spans="1:97">
      <c r="A14" s="33">
        <v>10</v>
      </c>
      <c r="B14" s="33" t="s">
        <v>551</v>
      </c>
      <c r="C14" s="49" t="s">
        <v>552</v>
      </c>
      <c r="D14" s="33" t="s">
        <v>546</v>
      </c>
      <c r="E14" s="33" t="s">
        <v>553</v>
      </c>
      <c r="F14" s="37" t="s">
        <v>125</v>
      </c>
      <c r="G14" s="33" t="s">
        <v>554</v>
      </c>
      <c r="H14" s="37"/>
      <c r="I14" s="37"/>
      <c r="J14" s="37"/>
      <c r="K14" s="33" t="s">
        <v>555</v>
      </c>
      <c r="L14" s="37">
        <v>1.63</v>
      </c>
      <c r="M14" s="37"/>
      <c r="N14" s="37"/>
      <c r="O14" s="33">
        <v>2026.07</v>
      </c>
      <c r="P14" s="38"/>
      <c r="Q14" s="38"/>
      <c r="R14" s="44">
        <f t="shared" si="0"/>
        <v>1.63</v>
      </c>
      <c r="S14" s="44">
        <f t="shared" si="1"/>
        <v>220</v>
      </c>
      <c r="T14" s="44">
        <f t="shared" si="2"/>
        <v>0</v>
      </c>
      <c r="U14" s="44">
        <f t="shared" si="3"/>
        <v>0</v>
      </c>
      <c r="V14" s="44">
        <f t="shared" si="4"/>
        <v>0</v>
      </c>
      <c r="W14" s="44"/>
      <c r="X14" s="45">
        <f t="shared" si="5"/>
        <v>220</v>
      </c>
      <c r="Y14" s="44"/>
      <c r="Z14" s="44"/>
      <c r="AA14" s="44"/>
      <c r="AB14" s="44"/>
      <c r="AC14" s="44"/>
      <c r="AD14" s="44"/>
      <c r="AE14" s="44">
        <v>6</v>
      </c>
      <c r="AF14" s="45">
        <f t="shared" si="6"/>
        <v>0</v>
      </c>
      <c r="AG14" s="44"/>
      <c r="AH14" s="44">
        <f t="shared" si="7"/>
        <v>65</v>
      </c>
      <c r="AI14" s="44"/>
      <c r="AJ14" s="45">
        <f t="shared" si="8"/>
        <v>0</v>
      </c>
      <c r="AK14" s="44"/>
      <c r="AL14" s="44">
        <f t="shared" si="9"/>
        <v>0</v>
      </c>
      <c r="AM14" s="44"/>
      <c r="AN14" s="44">
        <f t="shared" si="10"/>
        <v>0</v>
      </c>
      <c r="AO14" s="44"/>
      <c r="AP14" s="44"/>
      <c r="AQ14" s="44">
        <f t="shared" si="11"/>
        <v>0</v>
      </c>
      <c r="AR14" s="44"/>
      <c r="AS14" s="44"/>
      <c r="AT14" s="44"/>
      <c r="AU14" s="45">
        <f t="shared" si="12"/>
        <v>0</v>
      </c>
      <c r="AV14" s="44"/>
      <c r="AW14" s="44"/>
      <c r="AX14" s="45"/>
      <c r="AY14" s="44"/>
      <c r="AZ14" s="44">
        <f t="shared" si="13"/>
        <v>0</v>
      </c>
      <c r="BA14" s="44"/>
      <c r="BB14" s="44">
        <f t="shared" si="14"/>
        <v>0</v>
      </c>
      <c r="BC14" s="44"/>
      <c r="BD14" s="44"/>
      <c r="BE14" s="44"/>
      <c r="BF14" s="44"/>
      <c r="BG14" s="45">
        <f t="shared" si="15"/>
        <v>0</v>
      </c>
      <c r="BH14" s="44">
        <v>0</v>
      </c>
      <c r="BI14" s="44">
        <f t="shared" si="16"/>
        <v>0</v>
      </c>
      <c r="BJ14" s="44"/>
      <c r="BK14" s="44">
        <f t="shared" si="17"/>
        <v>0</v>
      </c>
      <c r="BL14" s="44"/>
      <c r="BM14" s="44"/>
      <c r="BN14" s="44"/>
      <c r="BO14" s="44"/>
      <c r="BP14" s="44"/>
      <c r="BQ14" s="45">
        <f t="shared" si="18"/>
        <v>0</v>
      </c>
      <c r="BR14" s="44"/>
      <c r="BS14" s="44">
        <f t="shared" si="19"/>
        <v>0</v>
      </c>
      <c r="BT14" s="44"/>
      <c r="BU14" s="44">
        <f t="shared" si="20"/>
        <v>0</v>
      </c>
      <c r="BV14" s="45">
        <f t="shared" si="21"/>
        <v>0</v>
      </c>
      <c r="BW14" s="44"/>
      <c r="BX14" s="45">
        <f t="shared" si="22"/>
        <v>0</v>
      </c>
      <c r="BY14" s="44"/>
      <c r="BZ14" s="45">
        <f t="shared" si="23"/>
        <v>0</v>
      </c>
      <c r="CA14" s="44"/>
      <c r="CB14" s="44"/>
      <c r="CC14" s="44"/>
      <c r="CD14" s="45">
        <f t="shared" si="24"/>
        <v>0</v>
      </c>
      <c r="CE14" s="45"/>
      <c r="CF14" s="45">
        <f t="shared" si="25"/>
        <v>0</v>
      </c>
      <c r="CG14" s="45">
        <f t="shared" si="26"/>
        <v>220</v>
      </c>
      <c r="CH14" s="45">
        <f t="shared" si="34"/>
        <v>44</v>
      </c>
      <c r="CI14" s="44">
        <v>0</v>
      </c>
      <c r="CJ14" s="46">
        <f t="shared" si="27"/>
        <v>0</v>
      </c>
      <c r="CK14" s="47">
        <f t="shared" si="28"/>
        <v>264</v>
      </c>
      <c r="CL14" s="48"/>
      <c r="CM14" s="44">
        <f t="shared" si="29"/>
        <v>0</v>
      </c>
      <c r="CN14" s="44"/>
      <c r="CO14" s="44">
        <f t="shared" si="30"/>
        <v>0</v>
      </c>
      <c r="CP14" s="44"/>
      <c r="CQ14" s="44">
        <f t="shared" si="31"/>
        <v>0</v>
      </c>
      <c r="CR14" s="44">
        <f t="shared" si="32"/>
        <v>0</v>
      </c>
      <c r="CS14" s="44">
        <f t="shared" si="33"/>
        <v>264</v>
      </c>
    </row>
    <row r="15" s="21" customFormat="1" ht="23" customHeight="1" spans="1:97">
      <c r="A15" s="33">
        <v>11</v>
      </c>
      <c r="B15" s="33" t="s">
        <v>556</v>
      </c>
      <c r="C15" s="49" t="s">
        <v>557</v>
      </c>
      <c r="D15" s="33" t="s">
        <v>558</v>
      </c>
      <c r="E15" s="33" t="s">
        <v>559</v>
      </c>
      <c r="F15" s="37" t="s">
        <v>125</v>
      </c>
      <c r="G15" s="33" t="s">
        <v>560</v>
      </c>
      <c r="H15" s="37"/>
      <c r="I15" s="37"/>
      <c r="J15" s="37"/>
      <c r="K15" s="33" t="s">
        <v>288</v>
      </c>
      <c r="L15" s="37">
        <v>10</v>
      </c>
      <c r="M15" s="37"/>
      <c r="N15" s="37"/>
      <c r="O15" s="33">
        <v>2026.07</v>
      </c>
      <c r="P15" s="38"/>
      <c r="Q15" s="38"/>
      <c r="R15" s="44">
        <f t="shared" si="0"/>
        <v>10</v>
      </c>
      <c r="S15" s="44">
        <f t="shared" si="1"/>
        <v>320</v>
      </c>
      <c r="T15" s="44">
        <f t="shared" si="2"/>
        <v>0</v>
      </c>
      <c r="U15" s="44">
        <f t="shared" si="3"/>
        <v>0</v>
      </c>
      <c r="V15" s="44">
        <f t="shared" si="4"/>
        <v>0</v>
      </c>
      <c r="W15" s="44"/>
      <c r="X15" s="45">
        <f t="shared" si="5"/>
        <v>320</v>
      </c>
      <c r="Y15" s="44"/>
      <c r="Z15" s="44"/>
      <c r="AA15" s="44"/>
      <c r="AB15" s="44"/>
      <c r="AC15" s="44"/>
      <c r="AD15" s="44"/>
      <c r="AE15" s="44">
        <v>6</v>
      </c>
      <c r="AF15" s="45">
        <f t="shared" si="6"/>
        <v>0</v>
      </c>
      <c r="AG15" s="44"/>
      <c r="AH15" s="44">
        <f t="shared" si="7"/>
        <v>65</v>
      </c>
      <c r="AI15" s="44"/>
      <c r="AJ15" s="45">
        <f t="shared" si="8"/>
        <v>0</v>
      </c>
      <c r="AK15" s="44"/>
      <c r="AL15" s="44">
        <f t="shared" si="9"/>
        <v>0</v>
      </c>
      <c r="AM15" s="44"/>
      <c r="AN15" s="44">
        <f t="shared" si="10"/>
        <v>0</v>
      </c>
      <c r="AO15" s="44"/>
      <c r="AP15" s="44"/>
      <c r="AQ15" s="44">
        <f t="shared" si="11"/>
        <v>0</v>
      </c>
      <c r="AR15" s="44"/>
      <c r="AS15" s="44"/>
      <c r="AT15" s="44"/>
      <c r="AU15" s="45">
        <f t="shared" si="12"/>
        <v>0</v>
      </c>
      <c r="AV15" s="44"/>
      <c r="AW15" s="44"/>
      <c r="AX15" s="45"/>
      <c r="AY15" s="44"/>
      <c r="AZ15" s="44">
        <f t="shared" si="13"/>
        <v>0</v>
      </c>
      <c r="BA15" s="44"/>
      <c r="BB15" s="44">
        <f t="shared" si="14"/>
        <v>0</v>
      </c>
      <c r="BC15" s="44"/>
      <c r="BD15" s="44"/>
      <c r="BE15" s="44"/>
      <c r="BF15" s="44"/>
      <c r="BG15" s="45">
        <f t="shared" si="15"/>
        <v>0</v>
      </c>
      <c r="BH15" s="44">
        <v>0</v>
      </c>
      <c r="BI15" s="44">
        <f t="shared" si="16"/>
        <v>0</v>
      </c>
      <c r="BJ15" s="44"/>
      <c r="BK15" s="44">
        <f t="shared" si="17"/>
        <v>0</v>
      </c>
      <c r="BL15" s="44"/>
      <c r="BM15" s="44"/>
      <c r="BN15" s="44"/>
      <c r="BO15" s="44"/>
      <c r="BP15" s="44"/>
      <c r="BQ15" s="45">
        <f t="shared" si="18"/>
        <v>0</v>
      </c>
      <c r="BR15" s="44"/>
      <c r="BS15" s="44">
        <f t="shared" si="19"/>
        <v>0</v>
      </c>
      <c r="BT15" s="44"/>
      <c r="BU15" s="44">
        <f t="shared" si="20"/>
        <v>0</v>
      </c>
      <c r="BV15" s="45">
        <f t="shared" si="21"/>
        <v>0</v>
      </c>
      <c r="BW15" s="44"/>
      <c r="BX15" s="45">
        <f t="shared" si="22"/>
        <v>0</v>
      </c>
      <c r="BY15" s="44"/>
      <c r="BZ15" s="45">
        <f t="shared" si="23"/>
        <v>0</v>
      </c>
      <c r="CA15" s="44"/>
      <c r="CB15" s="44"/>
      <c r="CC15" s="44"/>
      <c r="CD15" s="45">
        <f t="shared" si="24"/>
        <v>0</v>
      </c>
      <c r="CE15" s="45"/>
      <c r="CF15" s="45">
        <f t="shared" si="25"/>
        <v>0</v>
      </c>
      <c r="CG15" s="45">
        <f t="shared" si="26"/>
        <v>320</v>
      </c>
      <c r="CH15" s="45">
        <f t="shared" si="34"/>
        <v>64</v>
      </c>
      <c r="CI15" s="44">
        <v>0</v>
      </c>
      <c r="CJ15" s="46">
        <f t="shared" si="27"/>
        <v>0</v>
      </c>
      <c r="CK15" s="47">
        <f t="shared" si="28"/>
        <v>384</v>
      </c>
      <c r="CL15" s="48"/>
      <c r="CM15" s="44">
        <f t="shared" si="29"/>
        <v>0</v>
      </c>
      <c r="CN15" s="44"/>
      <c r="CO15" s="44">
        <f t="shared" si="30"/>
        <v>0</v>
      </c>
      <c r="CP15" s="44"/>
      <c r="CQ15" s="44">
        <f t="shared" si="31"/>
        <v>0</v>
      </c>
      <c r="CR15" s="44">
        <f t="shared" si="32"/>
        <v>0</v>
      </c>
      <c r="CS15" s="44">
        <f t="shared" si="33"/>
        <v>384</v>
      </c>
    </row>
    <row r="16" s="21" customFormat="1" ht="23" customHeight="1" spans="1:97">
      <c r="A16" s="33">
        <v>12</v>
      </c>
      <c r="B16" s="33" t="s">
        <v>561</v>
      </c>
      <c r="C16" s="49" t="s">
        <v>562</v>
      </c>
      <c r="D16" s="33" t="s">
        <v>563</v>
      </c>
      <c r="E16" s="33" t="s">
        <v>564</v>
      </c>
      <c r="F16" s="37" t="s">
        <v>125</v>
      </c>
      <c r="G16" s="33" t="s">
        <v>565</v>
      </c>
      <c r="H16" s="37"/>
      <c r="I16" s="37"/>
      <c r="J16" s="37"/>
      <c r="K16" s="33" t="s">
        <v>555</v>
      </c>
      <c r="L16" s="37">
        <v>0.21</v>
      </c>
      <c r="M16" s="37"/>
      <c r="N16" s="37"/>
      <c r="O16" s="33">
        <v>2026.07</v>
      </c>
      <c r="P16" s="38"/>
      <c r="Q16" s="38"/>
      <c r="R16" s="44">
        <f t="shared" si="0"/>
        <v>0.21</v>
      </c>
      <c r="S16" s="44">
        <f t="shared" si="1"/>
        <v>180</v>
      </c>
      <c r="T16" s="44">
        <f t="shared" si="2"/>
        <v>0</v>
      </c>
      <c r="U16" s="44">
        <f t="shared" si="3"/>
        <v>0</v>
      </c>
      <c r="V16" s="44">
        <f t="shared" si="4"/>
        <v>0</v>
      </c>
      <c r="W16" s="44"/>
      <c r="X16" s="45">
        <f t="shared" si="5"/>
        <v>180</v>
      </c>
      <c r="Y16" s="44"/>
      <c r="Z16" s="44"/>
      <c r="AA16" s="44"/>
      <c r="AB16" s="44"/>
      <c r="AC16" s="44"/>
      <c r="AD16" s="44"/>
      <c r="AE16" s="44">
        <v>6</v>
      </c>
      <c r="AF16" s="45">
        <f t="shared" si="6"/>
        <v>0</v>
      </c>
      <c r="AG16" s="44"/>
      <c r="AH16" s="44">
        <f t="shared" si="7"/>
        <v>65</v>
      </c>
      <c r="AI16" s="44"/>
      <c r="AJ16" s="45">
        <f t="shared" si="8"/>
        <v>0</v>
      </c>
      <c r="AK16" s="44"/>
      <c r="AL16" s="44">
        <f t="shared" si="9"/>
        <v>0</v>
      </c>
      <c r="AM16" s="44"/>
      <c r="AN16" s="44">
        <f t="shared" si="10"/>
        <v>0</v>
      </c>
      <c r="AO16" s="44"/>
      <c r="AP16" s="44"/>
      <c r="AQ16" s="44">
        <f t="shared" si="11"/>
        <v>0</v>
      </c>
      <c r="AR16" s="44"/>
      <c r="AS16" s="44"/>
      <c r="AT16" s="44"/>
      <c r="AU16" s="45">
        <f t="shared" si="12"/>
        <v>0</v>
      </c>
      <c r="AV16" s="44"/>
      <c r="AW16" s="44"/>
      <c r="AX16" s="45"/>
      <c r="AY16" s="44"/>
      <c r="AZ16" s="44">
        <f t="shared" si="13"/>
        <v>0</v>
      </c>
      <c r="BA16" s="44"/>
      <c r="BB16" s="44">
        <f t="shared" si="14"/>
        <v>0</v>
      </c>
      <c r="BC16" s="44"/>
      <c r="BD16" s="44"/>
      <c r="BE16" s="44"/>
      <c r="BF16" s="44"/>
      <c r="BG16" s="45">
        <f t="shared" si="15"/>
        <v>0</v>
      </c>
      <c r="BH16" s="44">
        <v>0</v>
      </c>
      <c r="BI16" s="44">
        <f t="shared" si="16"/>
        <v>0</v>
      </c>
      <c r="BJ16" s="44"/>
      <c r="BK16" s="44">
        <f t="shared" si="17"/>
        <v>0</v>
      </c>
      <c r="BL16" s="44"/>
      <c r="BM16" s="44"/>
      <c r="BN16" s="44"/>
      <c r="BO16" s="44"/>
      <c r="BP16" s="44"/>
      <c r="BQ16" s="45">
        <f t="shared" si="18"/>
        <v>0</v>
      </c>
      <c r="BR16" s="44"/>
      <c r="BS16" s="44">
        <f t="shared" si="19"/>
        <v>0</v>
      </c>
      <c r="BT16" s="44"/>
      <c r="BU16" s="44">
        <f t="shared" si="20"/>
        <v>0</v>
      </c>
      <c r="BV16" s="45">
        <f t="shared" si="21"/>
        <v>0</v>
      </c>
      <c r="BW16" s="44"/>
      <c r="BX16" s="45">
        <f t="shared" si="22"/>
        <v>0</v>
      </c>
      <c r="BY16" s="44"/>
      <c r="BZ16" s="45">
        <f t="shared" si="23"/>
        <v>0</v>
      </c>
      <c r="CA16" s="44"/>
      <c r="CB16" s="44"/>
      <c r="CC16" s="44"/>
      <c r="CD16" s="45">
        <f t="shared" si="24"/>
        <v>0</v>
      </c>
      <c r="CE16" s="45"/>
      <c r="CF16" s="45">
        <f t="shared" si="25"/>
        <v>0</v>
      </c>
      <c r="CG16" s="45">
        <f t="shared" si="26"/>
        <v>180</v>
      </c>
      <c r="CH16" s="45">
        <f t="shared" si="34"/>
        <v>36</v>
      </c>
      <c r="CI16" s="44">
        <v>0</v>
      </c>
      <c r="CJ16" s="46">
        <f t="shared" si="27"/>
        <v>0</v>
      </c>
      <c r="CK16" s="47">
        <f t="shared" si="28"/>
        <v>216</v>
      </c>
      <c r="CL16" s="48"/>
      <c r="CM16" s="44">
        <f t="shared" si="29"/>
        <v>0</v>
      </c>
      <c r="CN16" s="44"/>
      <c r="CO16" s="44">
        <f t="shared" si="30"/>
        <v>0</v>
      </c>
      <c r="CP16" s="44"/>
      <c r="CQ16" s="44">
        <f t="shared" si="31"/>
        <v>0</v>
      </c>
      <c r="CR16" s="44">
        <f t="shared" si="32"/>
        <v>0</v>
      </c>
      <c r="CS16" s="44">
        <f t="shared" si="33"/>
        <v>216</v>
      </c>
    </row>
    <row r="17" s="21" customFormat="1" ht="23" customHeight="1" spans="1:97">
      <c r="A17" s="33">
        <v>13</v>
      </c>
      <c r="B17" s="33" t="s">
        <v>561</v>
      </c>
      <c r="C17" s="49" t="s">
        <v>566</v>
      </c>
      <c r="D17" s="33" t="s">
        <v>563</v>
      </c>
      <c r="E17" s="33" t="s">
        <v>567</v>
      </c>
      <c r="F17" s="37" t="s">
        <v>125</v>
      </c>
      <c r="G17" s="33" t="s">
        <v>568</v>
      </c>
      <c r="H17" s="37"/>
      <c r="I17" s="37"/>
      <c r="J17" s="37"/>
      <c r="K17" s="33" t="s">
        <v>555</v>
      </c>
      <c r="L17" s="37">
        <v>0.18</v>
      </c>
      <c r="M17" s="37"/>
      <c r="N17" s="37"/>
      <c r="O17" s="33">
        <v>2026.07</v>
      </c>
      <c r="P17" s="38"/>
      <c r="Q17" s="38"/>
      <c r="R17" s="44">
        <f t="shared" si="0"/>
        <v>0.18</v>
      </c>
      <c r="S17" s="44">
        <f t="shared" si="1"/>
        <v>180</v>
      </c>
      <c r="T17" s="44">
        <f t="shared" si="2"/>
        <v>0</v>
      </c>
      <c r="U17" s="44">
        <f t="shared" si="3"/>
        <v>0</v>
      </c>
      <c r="V17" s="44">
        <f t="shared" si="4"/>
        <v>0</v>
      </c>
      <c r="W17" s="44"/>
      <c r="X17" s="45">
        <f t="shared" si="5"/>
        <v>180</v>
      </c>
      <c r="Y17" s="44"/>
      <c r="Z17" s="44"/>
      <c r="AA17" s="44"/>
      <c r="AB17" s="44"/>
      <c r="AC17" s="44"/>
      <c r="AD17" s="44"/>
      <c r="AE17" s="44">
        <v>6</v>
      </c>
      <c r="AF17" s="45">
        <f t="shared" si="6"/>
        <v>0</v>
      </c>
      <c r="AG17" s="44"/>
      <c r="AH17" s="44">
        <f t="shared" si="7"/>
        <v>65</v>
      </c>
      <c r="AI17" s="44"/>
      <c r="AJ17" s="45">
        <f t="shared" si="8"/>
        <v>0</v>
      </c>
      <c r="AK17" s="44"/>
      <c r="AL17" s="44">
        <f t="shared" si="9"/>
        <v>0</v>
      </c>
      <c r="AM17" s="44"/>
      <c r="AN17" s="44">
        <f t="shared" si="10"/>
        <v>0</v>
      </c>
      <c r="AO17" s="44"/>
      <c r="AP17" s="44"/>
      <c r="AQ17" s="44">
        <f t="shared" si="11"/>
        <v>0</v>
      </c>
      <c r="AR17" s="44"/>
      <c r="AS17" s="44"/>
      <c r="AT17" s="44"/>
      <c r="AU17" s="45">
        <f t="shared" si="12"/>
        <v>0</v>
      </c>
      <c r="AV17" s="44"/>
      <c r="AW17" s="44"/>
      <c r="AX17" s="45"/>
      <c r="AY17" s="44"/>
      <c r="AZ17" s="44">
        <f t="shared" si="13"/>
        <v>0</v>
      </c>
      <c r="BA17" s="44"/>
      <c r="BB17" s="44">
        <f t="shared" si="14"/>
        <v>0</v>
      </c>
      <c r="BC17" s="44"/>
      <c r="BD17" s="44"/>
      <c r="BE17" s="44"/>
      <c r="BF17" s="44"/>
      <c r="BG17" s="45">
        <f t="shared" si="15"/>
        <v>0</v>
      </c>
      <c r="BH17" s="44">
        <v>0</v>
      </c>
      <c r="BI17" s="44">
        <f t="shared" si="16"/>
        <v>0</v>
      </c>
      <c r="BJ17" s="44"/>
      <c r="BK17" s="44">
        <f t="shared" si="17"/>
        <v>0</v>
      </c>
      <c r="BL17" s="44"/>
      <c r="BM17" s="44"/>
      <c r="BN17" s="44"/>
      <c r="BO17" s="44"/>
      <c r="BP17" s="44"/>
      <c r="BQ17" s="45">
        <f t="shared" si="18"/>
        <v>0</v>
      </c>
      <c r="BR17" s="44"/>
      <c r="BS17" s="44">
        <f t="shared" si="19"/>
        <v>0</v>
      </c>
      <c r="BT17" s="44"/>
      <c r="BU17" s="44">
        <f t="shared" si="20"/>
        <v>0</v>
      </c>
      <c r="BV17" s="45">
        <f t="shared" si="21"/>
        <v>0</v>
      </c>
      <c r="BW17" s="44"/>
      <c r="BX17" s="45">
        <f t="shared" si="22"/>
        <v>0</v>
      </c>
      <c r="BY17" s="44"/>
      <c r="BZ17" s="45">
        <f t="shared" si="23"/>
        <v>0</v>
      </c>
      <c r="CA17" s="44"/>
      <c r="CB17" s="44"/>
      <c r="CC17" s="44"/>
      <c r="CD17" s="45">
        <f t="shared" si="24"/>
        <v>0</v>
      </c>
      <c r="CE17" s="45"/>
      <c r="CF17" s="45">
        <f t="shared" si="25"/>
        <v>0</v>
      </c>
      <c r="CG17" s="45">
        <f t="shared" si="26"/>
        <v>180</v>
      </c>
      <c r="CH17" s="45">
        <f t="shared" si="34"/>
        <v>36</v>
      </c>
      <c r="CI17" s="44">
        <v>0</v>
      </c>
      <c r="CJ17" s="46">
        <f t="shared" si="27"/>
        <v>0</v>
      </c>
      <c r="CK17" s="47">
        <f t="shared" si="28"/>
        <v>216</v>
      </c>
      <c r="CL17" s="48"/>
      <c r="CM17" s="44">
        <f t="shared" si="29"/>
        <v>0</v>
      </c>
      <c r="CN17" s="44"/>
      <c r="CO17" s="44">
        <f t="shared" si="30"/>
        <v>0</v>
      </c>
      <c r="CP17" s="44"/>
      <c r="CQ17" s="44">
        <f t="shared" si="31"/>
        <v>0</v>
      </c>
      <c r="CR17" s="44">
        <f t="shared" si="32"/>
        <v>0</v>
      </c>
      <c r="CS17" s="44">
        <f t="shared" si="33"/>
        <v>216</v>
      </c>
    </row>
    <row r="18" s="21" customFormat="1" ht="23" customHeight="1" spans="1:97">
      <c r="A18" s="33">
        <v>14</v>
      </c>
      <c r="B18" s="33" t="s">
        <v>569</v>
      </c>
      <c r="C18" s="49" t="s">
        <v>570</v>
      </c>
      <c r="D18" s="33" t="s">
        <v>563</v>
      </c>
      <c r="E18" s="33" t="s">
        <v>571</v>
      </c>
      <c r="F18" s="37" t="s">
        <v>125</v>
      </c>
      <c r="G18" s="33" t="s">
        <v>572</v>
      </c>
      <c r="H18" s="37"/>
      <c r="I18" s="37"/>
      <c r="J18" s="37"/>
      <c r="K18" s="33" t="s">
        <v>555</v>
      </c>
      <c r="L18" s="37">
        <v>0.19</v>
      </c>
      <c r="M18" s="37"/>
      <c r="N18" s="37"/>
      <c r="O18" s="33">
        <v>2026.07</v>
      </c>
      <c r="P18" s="38"/>
      <c r="Q18" s="38"/>
      <c r="R18" s="44">
        <f t="shared" si="0"/>
        <v>0.19</v>
      </c>
      <c r="S18" s="44">
        <f t="shared" si="1"/>
        <v>180</v>
      </c>
      <c r="T18" s="44">
        <f t="shared" si="2"/>
        <v>0</v>
      </c>
      <c r="U18" s="44">
        <f t="shared" si="3"/>
        <v>0</v>
      </c>
      <c r="V18" s="44">
        <f t="shared" si="4"/>
        <v>0</v>
      </c>
      <c r="W18" s="44"/>
      <c r="X18" s="45">
        <f t="shared" si="5"/>
        <v>180</v>
      </c>
      <c r="Y18" s="44"/>
      <c r="Z18" s="44"/>
      <c r="AA18" s="44"/>
      <c r="AB18" s="44"/>
      <c r="AC18" s="44"/>
      <c r="AD18" s="44"/>
      <c r="AE18" s="44">
        <v>6</v>
      </c>
      <c r="AF18" s="45">
        <f t="shared" si="6"/>
        <v>0</v>
      </c>
      <c r="AG18" s="44"/>
      <c r="AH18" s="44">
        <f t="shared" si="7"/>
        <v>65</v>
      </c>
      <c r="AI18" s="44"/>
      <c r="AJ18" s="45">
        <f t="shared" si="8"/>
        <v>0</v>
      </c>
      <c r="AK18" s="44"/>
      <c r="AL18" s="44">
        <f t="shared" si="9"/>
        <v>0</v>
      </c>
      <c r="AM18" s="44"/>
      <c r="AN18" s="44">
        <f t="shared" si="10"/>
        <v>0</v>
      </c>
      <c r="AO18" s="44"/>
      <c r="AP18" s="44"/>
      <c r="AQ18" s="44">
        <f t="shared" si="11"/>
        <v>0</v>
      </c>
      <c r="AR18" s="44"/>
      <c r="AS18" s="44"/>
      <c r="AT18" s="44"/>
      <c r="AU18" s="45">
        <f t="shared" si="12"/>
        <v>0</v>
      </c>
      <c r="AV18" s="44"/>
      <c r="AW18" s="44"/>
      <c r="AX18" s="45"/>
      <c r="AY18" s="44"/>
      <c r="AZ18" s="44">
        <f t="shared" si="13"/>
        <v>0</v>
      </c>
      <c r="BA18" s="44"/>
      <c r="BB18" s="44">
        <f t="shared" si="14"/>
        <v>0</v>
      </c>
      <c r="BC18" s="44"/>
      <c r="BD18" s="44"/>
      <c r="BE18" s="44"/>
      <c r="BF18" s="44"/>
      <c r="BG18" s="45">
        <f t="shared" si="15"/>
        <v>0</v>
      </c>
      <c r="BH18" s="44">
        <v>0</v>
      </c>
      <c r="BI18" s="44">
        <f t="shared" si="16"/>
        <v>0</v>
      </c>
      <c r="BJ18" s="44"/>
      <c r="BK18" s="44">
        <f t="shared" si="17"/>
        <v>0</v>
      </c>
      <c r="BL18" s="44"/>
      <c r="BM18" s="44"/>
      <c r="BN18" s="44"/>
      <c r="BO18" s="44"/>
      <c r="BP18" s="44"/>
      <c r="BQ18" s="45">
        <f t="shared" si="18"/>
        <v>0</v>
      </c>
      <c r="BR18" s="44"/>
      <c r="BS18" s="44">
        <f t="shared" si="19"/>
        <v>0</v>
      </c>
      <c r="BT18" s="44"/>
      <c r="BU18" s="44">
        <f t="shared" si="20"/>
        <v>0</v>
      </c>
      <c r="BV18" s="45">
        <f t="shared" si="21"/>
        <v>0</v>
      </c>
      <c r="BW18" s="44"/>
      <c r="BX18" s="45">
        <f t="shared" si="22"/>
        <v>0</v>
      </c>
      <c r="BY18" s="44"/>
      <c r="BZ18" s="45">
        <f t="shared" si="23"/>
        <v>0</v>
      </c>
      <c r="CA18" s="44"/>
      <c r="CB18" s="44"/>
      <c r="CC18" s="44"/>
      <c r="CD18" s="45">
        <f t="shared" si="24"/>
        <v>0</v>
      </c>
      <c r="CE18" s="45"/>
      <c r="CF18" s="45">
        <f t="shared" si="25"/>
        <v>0</v>
      </c>
      <c r="CG18" s="45">
        <f t="shared" si="26"/>
        <v>180</v>
      </c>
      <c r="CH18" s="45">
        <f t="shared" si="34"/>
        <v>36</v>
      </c>
      <c r="CI18" s="44">
        <v>0</v>
      </c>
      <c r="CJ18" s="46">
        <f t="shared" si="27"/>
        <v>0</v>
      </c>
      <c r="CK18" s="47">
        <f t="shared" si="28"/>
        <v>216</v>
      </c>
      <c r="CL18" s="48"/>
      <c r="CM18" s="44">
        <f t="shared" si="29"/>
        <v>0</v>
      </c>
      <c r="CN18" s="44"/>
      <c r="CO18" s="44">
        <f t="shared" si="30"/>
        <v>0</v>
      </c>
      <c r="CP18" s="44"/>
      <c r="CQ18" s="44">
        <f t="shared" si="31"/>
        <v>0</v>
      </c>
      <c r="CR18" s="44">
        <f t="shared" si="32"/>
        <v>0</v>
      </c>
      <c r="CS18" s="44">
        <f t="shared" si="33"/>
        <v>216</v>
      </c>
    </row>
    <row r="19" s="21" customFormat="1" ht="23" customHeight="1" spans="1:97">
      <c r="A19" s="33">
        <v>15</v>
      </c>
      <c r="B19" s="33" t="s">
        <v>551</v>
      </c>
      <c r="C19" s="49" t="s">
        <v>573</v>
      </c>
      <c r="D19" s="33" t="s">
        <v>563</v>
      </c>
      <c r="E19" s="33" t="s">
        <v>574</v>
      </c>
      <c r="F19" s="37" t="s">
        <v>125</v>
      </c>
      <c r="G19" s="33" t="s">
        <v>575</v>
      </c>
      <c r="H19" s="37"/>
      <c r="I19" s="37"/>
      <c r="J19" s="37"/>
      <c r="K19" s="33" t="s">
        <v>555</v>
      </c>
      <c r="L19" s="37">
        <v>0.16</v>
      </c>
      <c r="M19" s="37"/>
      <c r="N19" s="37"/>
      <c r="O19" s="33">
        <v>2026.07</v>
      </c>
      <c r="P19" s="38"/>
      <c r="Q19" s="38"/>
      <c r="R19" s="44">
        <f t="shared" si="0"/>
        <v>0.16</v>
      </c>
      <c r="S19" s="44">
        <f t="shared" si="1"/>
        <v>180</v>
      </c>
      <c r="T19" s="44">
        <f t="shared" si="2"/>
        <v>0</v>
      </c>
      <c r="U19" s="44">
        <f t="shared" si="3"/>
        <v>0</v>
      </c>
      <c r="V19" s="44">
        <f t="shared" si="4"/>
        <v>0</v>
      </c>
      <c r="W19" s="44"/>
      <c r="X19" s="45">
        <f t="shared" si="5"/>
        <v>180</v>
      </c>
      <c r="Y19" s="44"/>
      <c r="Z19" s="44"/>
      <c r="AA19" s="44"/>
      <c r="AB19" s="44"/>
      <c r="AC19" s="44"/>
      <c r="AD19" s="44"/>
      <c r="AE19" s="44">
        <v>6</v>
      </c>
      <c r="AF19" s="45">
        <f t="shared" si="6"/>
        <v>0</v>
      </c>
      <c r="AG19" s="44"/>
      <c r="AH19" s="44">
        <f t="shared" si="7"/>
        <v>65</v>
      </c>
      <c r="AI19" s="44"/>
      <c r="AJ19" s="45">
        <f t="shared" si="8"/>
        <v>0</v>
      </c>
      <c r="AK19" s="44"/>
      <c r="AL19" s="44">
        <f t="shared" si="9"/>
        <v>0</v>
      </c>
      <c r="AM19" s="44"/>
      <c r="AN19" s="44">
        <f t="shared" si="10"/>
        <v>0</v>
      </c>
      <c r="AO19" s="44"/>
      <c r="AP19" s="44"/>
      <c r="AQ19" s="44">
        <f t="shared" si="11"/>
        <v>0</v>
      </c>
      <c r="AR19" s="44"/>
      <c r="AS19" s="44"/>
      <c r="AT19" s="44"/>
      <c r="AU19" s="45">
        <f t="shared" si="12"/>
        <v>0</v>
      </c>
      <c r="AV19" s="44"/>
      <c r="AW19" s="44"/>
      <c r="AX19" s="45"/>
      <c r="AY19" s="44"/>
      <c r="AZ19" s="44">
        <f t="shared" si="13"/>
        <v>0</v>
      </c>
      <c r="BA19" s="44"/>
      <c r="BB19" s="44">
        <f t="shared" si="14"/>
        <v>0</v>
      </c>
      <c r="BC19" s="44"/>
      <c r="BD19" s="44"/>
      <c r="BE19" s="44"/>
      <c r="BF19" s="44"/>
      <c r="BG19" s="45">
        <f t="shared" si="15"/>
        <v>0</v>
      </c>
      <c r="BH19" s="44">
        <v>0</v>
      </c>
      <c r="BI19" s="44">
        <f t="shared" si="16"/>
        <v>0</v>
      </c>
      <c r="BJ19" s="44"/>
      <c r="BK19" s="44">
        <f t="shared" si="17"/>
        <v>0</v>
      </c>
      <c r="BL19" s="44"/>
      <c r="BM19" s="44"/>
      <c r="BN19" s="44"/>
      <c r="BO19" s="44"/>
      <c r="BP19" s="44"/>
      <c r="BQ19" s="45">
        <f t="shared" si="18"/>
        <v>0</v>
      </c>
      <c r="BR19" s="44"/>
      <c r="BS19" s="44">
        <f t="shared" si="19"/>
        <v>0</v>
      </c>
      <c r="BT19" s="44"/>
      <c r="BU19" s="44">
        <f t="shared" si="20"/>
        <v>0</v>
      </c>
      <c r="BV19" s="45">
        <f t="shared" si="21"/>
        <v>0</v>
      </c>
      <c r="BW19" s="44"/>
      <c r="BX19" s="45">
        <f t="shared" si="22"/>
        <v>0</v>
      </c>
      <c r="BY19" s="44"/>
      <c r="BZ19" s="45">
        <f t="shared" si="23"/>
        <v>0</v>
      </c>
      <c r="CA19" s="44"/>
      <c r="CB19" s="44"/>
      <c r="CC19" s="44"/>
      <c r="CD19" s="45">
        <f t="shared" si="24"/>
        <v>0</v>
      </c>
      <c r="CE19" s="45"/>
      <c r="CF19" s="45">
        <f t="shared" si="25"/>
        <v>0</v>
      </c>
      <c r="CG19" s="45">
        <f t="shared" si="26"/>
        <v>180</v>
      </c>
      <c r="CH19" s="45">
        <f t="shared" si="34"/>
        <v>36</v>
      </c>
      <c r="CI19" s="44">
        <v>0</v>
      </c>
      <c r="CJ19" s="46">
        <f t="shared" si="27"/>
        <v>0</v>
      </c>
      <c r="CK19" s="47">
        <f t="shared" si="28"/>
        <v>216</v>
      </c>
      <c r="CL19" s="48"/>
      <c r="CM19" s="44">
        <f t="shared" si="29"/>
        <v>0</v>
      </c>
      <c r="CN19" s="44"/>
      <c r="CO19" s="44">
        <f t="shared" si="30"/>
        <v>0</v>
      </c>
      <c r="CP19" s="44"/>
      <c r="CQ19" s="44">
        <f t="shared" si="31"/>
        <v>0</v>
      </c>
      <c r="CR19" s="44">
        <f t="shared" si="32"/>
        <v>0</v>
      </c>
      <c r="CS19" s="44">
        <f t="shared" si="33"/>
        <v>216</v>
      </c>
    </row>
    <row r="20" s="21" customFormat="1" ht="23" customHeight="1" spans="1:97">
      <c r="A20" s="33">
        <v>16</v>
      </c>
      <c r="B20" s="33" t="s">
        <v>556</v>
      </c>
      <c r="C20" s="49" t="s">
        <v>576</v>
      </c>
      <c r="D20" s="33" t="s">
        <v>563</v>
      </c>
      <c r="E20" s="33" t="s">
        <v>577</v>
      </c>
      <c r="F20" s="37" t="s">
        <v>125</v>
      </c>
      <c r="G20" s="33" t="s">
        <v>578</v>
      </c>
      <c r="H20" s="37"/>
      <c r="I20" s="37"/>
      <c r="J20" s="37"/>
      <c r="K20" s="33" t="s">
        <v>555</v>
      </c>
      <c r="L20" s="37">
        <v>0.28</v>
      </c>
      <c r="M20" s="37"/>
      <c r="N20" s="37"/>
      <c r="O20" s="33">
        <v>2026.07</v>
      </c>
      <c r="P20" s="38"/>
      <c r="Q20" s="38"/>
      <c r="R20" s="44">
        <f t="shared" si="0"/>
        <v>0.28</v>
      </c>
      <c r="S20" s="44">
        <f t="shared" si="1"/>
        <v>180</v>
      </c>
      <c r="T20" s="44">
        <f t="shared" si="2"/>
        <v>0</v>
      </c>
      <c r="U20" s="44">
        <f t="shared" si="3"/>
        <v>0</v>
      </c>
      <c r="V20" s="44">
        <f t="shared" si="4"/>
        <v>0</v>
      </c>
      <c r="W20" s="44"/>
      <c r="X20" s="45">
        <f t="shared" si="5"/>
        <v>180</v>
      </c>
      <c r="Y20" s="44"/>
      <c r="Z20" s="44"/>
      <c r="AA20" s="44"/>
      <c r="AB20" s="44"/>
      <c r="AC20" s="44"/>
      <c r="AD20" s="44"/>
      <c r="AE20" s="44">
        <v>6</v>
      </c>
      <c r="AF20" s="45">
        <f t="shared" si="6"/>
        <v>0</v>
      </c>
      <c r="AG20" s="44"/>
      <c r="AH20" s="44">
        <f t="shared" si="7"/>
        <v>65</v>
      </c>
      <c r="AI20" s="44"/>
      <c r="AJ20" s="45">
        <f t="shared" si="8"/>
        <v>0</v>
      </c>
      <c r="AK20" s="44"/>
      <c r="AL20" s="44">
        <f t="shared" si="9"/>
        <v>0</v>
      </c>
      <c r="AM20" s="44"/>
      <c r="AN20" s="44">
        <f t="shared" si="10"/>
        <v>0</v>
      </c>
      <c r="AO20" s="44"/>
      <c r="AP20" s="44"/>
      <c r="AQ20" s="44">
        <f t="shared" si="11"/>
        <v>0</v>
      </c>
      <c r="AR20" s="44"/>
      <c r="AS20" s="44"/>
      <c r="AT20" s="44"/>
      <c r="AU20" s="45">
        <f t="shared" si="12"/>
        <v>0</v>
      </c>
      <c r="AV20" s="44"/>
      <c r="AW20" s="44"/>
      <c r="AX20" s="45"/>
      <c r="AY20" s="44"/>
      <c r="AZ20" s="44">
        <f t="shared" si="13"/>
        <v>0</v>
      </c>
      <c r="BA20" s="44"/>
      <c r="BB20" s="44">
        <f t="shared" si="14"/>
        <v>0</v>
      </c>
      <c r="BC20" s="44"/>
      <c r="BD20" s="44"/>
      <c r="BE20" s="44"/>
      <c r="BF20" s="44"/>
      <c r="BG20" s="45">
        <f t="shared" si="15"/>
        <v>0</v>
      </c>
      <c r="BH20" s="44">
        <v>0</v>
      </c>
      <c r="BI20" s="44">
        <f t="shared" si="16"/>
        <v>0</v>
      </c>
      <c r="BJ20" s="44"/>
      <c r="BK20" s="44">
        <f t="shared" si="17"/>
        <v>0</v>
      </c>
      <c r="BL20" s="44"/>
      <c r="BM20" s="44"/>
      <c r="BN20" s="44"/>
      <c r="BO20" s="44"/>
      <c r="BP20" s="44"/>
      <c r="BQ20" s="45">
        <f t="shared" si="18"/>
        <v>0</v>
      </c>
      <c r="BR20" s="44"/>
      <c r="BS20" s="44">
        <f t="shared" si="19"/>
        <v>0</v>
      </c>
      <c r="BT20" s="44"/>
      <c r="BU20" s="44">
        <f t="shared" si="20"/>
        <v>0</v>
      </c>
      <c r="BV20" s="45">
        <f t="shared" si="21"/>
        <v>0</v>
      </c>
      <c r="BW20" s="44"/>
      <c r="BX20" s="45">
        <f t="shared" si="22"/>
        <v>0</v>
      </c>
      <c r="BY20" s="44"/>
      <c r="BZ20" s="45">
        <f t="shared" si="23"/>
        <v>0</v>
      </c>
      <c r="CA20" s="44"/>
      <c r="CB20" s="44"/>
      <c r="CC20" s="44"/>
      <c r="CD20" s="45">
        <f t="shared" si="24"/>
        <v>0</v>
      </c>
      <c r="CE20" s="45"/>
      <c r="CF20" s="45">
        <f t="shared" si="25"/>
        <v>0</v>
      </c>
      <c r="CG20" s="45">
        <f t="shared" si="26"/>
        <v>180</v>
      </c>
      <c r="CH20" s="45">
        <f t="shared" si="34"/>
        <v>36</v>
      </c>
      <c r="CI20" s="44">
        <v>0</v>
      </c>
      <c r="CJ20" s="46">
        <f t="shared" si="27"/>
        <v>0</v>
      </c>
      <c r="CK20" s="47">
        <f t="shared" si="28"/>
        <v>216</v>
      </c>
      <c r="CL20" s="48"/>
      <c r="CM20" s="44">
        <f t="shared" si="29"/>
        <v>0</v>
      </c>
      <c r="CN20" s="44"/>
      <c r="CO20" s="44">
        <f t="shared" si="30"/>
        <v>0</v>
      </c>
      <c r="CP20" s="44"/>
      <c r="CQ20" s="44">
        <f t="shared" si="31"/>
        <v>0</v>
      </c>
      <c r="CR20" s="44">
        <f t="shared" si="32"/>
        <v>0</v>
      </c>
      <c r="CS20" s="44">
        <f t="shared" si="33"/>
        <v>216</v>
      </c>
    </row>
    <row r="21" s="21" customFormat="1" ht="23" customHeight="1" spans="1:97">
      <c r="A21" s="33">
        <v>17</v>
      </c>
      <c r="B21" s="33" t="s">
        <v>569</v>
      </c>
      <c r="C21" s="49" t="s">
        <v>579</v>
      </c>
      <c r="D21" s="33" t="s">
        <v>580</v>
      </c>
      <c r="E21" s="33" t="s">
        <v>581</v>
      </c>
      <c r="F21" s="37" t="s">
        <v>125</v>
      </c>
      <c r="G21" s="33" t="s">
        <v>582</v>
      </c>
      <c r="H21" s="37"/>
      <c r="I21" s="37"/>
      <c r="J21" s="37"/>
      <c r="K21" s="33" t="s">
        <v>266</v>
      </c>
      <c r="L21" s="37">
        <v>2</v>
      </c>
      <c r="M21" s="37"/>
      <c r="N21" s="37"/>
      <c r="O21" s="33">
        <v>2026.07</v>
      </c>
      <c r="P21" s="38"/>
      <c r="Q21" s="38"/>
      <c r="R21" s="44">
        <f t="shared" si="0"/>
        <v>2</v>
      </c>
      <c r="S21" s="44">
        <f t="shared" si="1"/>
        <v>220</v>
      </c>
      <c r="T21" s="44">
        <f t="shared" si="2"/>
        <v>0</v>
      </c>
      <c r="U21" s="44">
        <f t="shared" si="3"/>
        <v>0</v>
      </c>
      <c r="V21" s="44">
        <f t="shared" si="4"/>
        <v>0</v>
      </c>
      <c r="W21" s="44"/>
      <c r="X21" s="45">
        <f t="shared" si="5"/>
        <v>220</v>
      </c>
      <c r="Y21" s="44"/>
      <c r="Z21" s="44"/>
      <c r="AA21" s="44"/>
      <c r="AB21" s="44"/>
      <c r="AC21" s="44"/>
      <c r="AD21" s="44"/>
      <c r="AE21" s="44">
        <v>6</v>
      </c>
      <c r="AF21" s="45">
        <f t="shared" si="6"/>
        <v>0</v>
      </c>
      <c r="AG21" s="44"/>
      <c r="AH21" s="44">
        <f t="shared" si="7"/>
        <v>65</v>
      </c>
      <c r="AI21" s="44"/>
      <c r="AJ21" s="45">
        <f t="shared" si="8"/>
        <v>0</v>
      </c>
      <c r="AK21" s="44"/>
      <c r="AL21" s="44">
        <f t="shared" si="9"/>
        <v>0</v>
      </c>
      <c r="AM21" s="44"/>
      <c r="AN21" s="44">
        <f t="shared" si="10"/>
        <v>0</v>
      </c>
      <c r="AO21" s="44"/>
      <c r="AP21" s="44"/>
      <c r="AQ21" s="44">
        <f t="shared" si="11"/>
        <v>0</v>
      </c>
      <c r="AR21" s="44"/>
      <c r="AS21" s="44"/>
      <c r="AT21" s="44"/>
      <c r="AU21" s="45">
        <f t="shared" si="12"/>
        <v>0</v>
      </c>
      <c r="AV21" s="44"/>
      <c r="AW21" s="44"/>
      <c r="AX21" s="45"/>
      <c r="AY21" s="44"/>
      <c r="AZ21" s="44">
        <f t="shared" si="13"/>
        <v>0</v>
      </c>
      <c r="BA21" s="44"/>
      <c r="BB21" s="44">
        <f t="shared" si="14"/>
        <v>0</v>
      </c>
      <c r="BC21" s="44"/>
      <c r="BD21" s="44"/>
      <c r="BE21" s="44"/>
      <c r="BF21" s="44"/>
      <c r="BG21" s="45">
        <f t="shared" si="15"/>
        <v>0</v>
      </c>
      <c r="BH21" s="44">
        <v>0</v>
      </c>
      <c r="BI21" s="44">
        <f t="shared" si="16"/>
        <v>0</v>
      </c>
      <c r="BJ21" s="44"/>
      <c r="BK21" s="44">
        <f t="shared" si="17"/>
        <v>0</v>
      </c>
      <c r="BL21" s="44"/>
      <c r="BM21" s="44"/>
      <c r="BN21" s="44"/>
      <c r="BO21" s="44"/>
      <c r="BP21" s="44"/>
      <c r="BQ21" s="45">
        <f t="shared" si="18"/>
        <v>0</v>
      </c>
      <c r="BR21" s="44"/>
      <c r="BS21" s="44">
        <f t="shared" si="19"/>
        <v>0</v>
      </c>
      <c r="BT21" s="44"/>
      <c r="BU21" s="44">
        <f t="shared" si="20"/>
        <v>0</v>
      </c>
      <c r="BV21" s="45">
        <f t="shared" si="21"/>
        <v>0</v>
      </c>
      <c r="BW21" s="44"/>
      <c r="BX21" s="45">
        <f t="shared" si="22"/>
        <v>0</v>
      </c>
      <c r="BY21" s="44"/>
      <c r="BZ21" s="45">
        <f t="shared" si="23"/>
        <v>0</v>
      </c>
      <c r="CA21" s="44"/>
      <c r="CB21" s="44"/>
      <c r="CC21" s="44"/>
      <c r="CD21" s="45">
        <f t="shared" si="24"/>
        <v>0</v>
      </c>
      <c r="CE21" s="45"/>
      <c r="CF21" s="45">
        <f t="shared" si="25"/>
        <v>0</v>
      </c>
      <c r="CG21" s="45">
        <f t="shared" si="26"/>
        <v>220</v>
      </c>
      <c r="CH21" s="45">
        <f t="shared" si="34"/>
        <v>44</v>
      </c>
      <c r="CI21" s="44">
        <v>0</v>
      </c>
      <c r="CJ21" s="46">
        <f t="shared" si="27"/>
        <v>0</v>
      </c>
      <c r="CK21" s="47">
        <f t="shared" si="28"/>
        <v>264</v>
      </c>
      <c r="CL21" s="48"/>
      <c r="CM21" s="44">
        <f t="shared" si="29"/>
        <v>0</v>
      </c>
      <c r="CN21" s="44"/>
      <c r="CO21" s="44">
        <f t="shared" si="30"/>
        <v>0</v>
      </c>
      <c r="CP21" s="44"/>
      <c r="CQ21" s="44">
        <f t="shared" si="31"/>
        <v>0</v>
      </c>
      <c r="CR21" s="44">
        <f t="shared" si="32"/>
        <v>0</v>
      </c>
      <c r="CS21" s="44">
        <f t="shared" si="33"/>
        <v>264</v>
      </c>
    </row>
    <row r="22" s="21" customFormat="1" ht="23" customHeight="1" spans="1:97">
      <c r="A22" s="33">
        <v>18</v>
      </c>
      <c r="B22" s="33" t="s">
        <v>569</v>
      </c>
      <c r="C22" s="49" t="s">
        <v>583</v>
      </c>
      <c r="D22" s="33" t="s">
        <v>580</v>
      </c>
      <c r="E22" s="33" t="s">
        <v>581</v>
      </c>
      <c r="F22" s="37" t="s">
        <v>125</v>
      </c>
      <c r="G22" s="33" t="s">
        <v>584</v>
      </c>
      <c r="H22" s="37"/>
      <c r="I22" s="37"/>
      <c r="J22" s="37"/>
      <c r="K22" s="33" t="s">
        <v>266</v>
      </c>
      <c r="L22" s="37">
        <v>2</v>
      </c>
      <c r="M22" s="37"/>
      <c r="N22" s="37"/>
      <c r="O22" s="33">
        <v>2026.07</v>
      </c>
      <c r="P22" s="38"/>
      <c r="Q22" s="38"/>
      <c r="R22" s="44">
        <f t="shared" si="0"/>
        <v>2</v>
      </c>
      <c r="S22" s="44">
        <f t="shared" si="1"/>
        <v>220</v>
      </c>
      <c r="T22" s="44">
        <f t="shared" si="2"/>
        <v>0</v>
      </c>
      <c r="U22" s="44">
        <f t="shared" si="3"/>
        <v>0</v>
      </c>
      <c r="V22" s="44">
        <f t="shared" si="4"/>
        <v>0</v>
      </c>
      <c r="W22" s="44"/>
      <c r="X22" s="45">
        <f t="shared" si="5"/>
        <v>220</v>
      </c>
      <c r="Y22" s="44"/>
      <c r="Z22" s="44"/>
      <c r="AA22" s="44"/>
      <c r="AB22" s="44"/>
      <c r="AC22" s="44"/>
      <c r="AD22" s="44"/>
      <c r="AE22" s="44">
        <v>6</v>
      </c>
      <c r="AF22" s="45">
        <f t="shared" si="6"/>
        <v>0</v>
      </c>
      <c r="AG22" s="44"/>
      <c r="AH22" s="44">
        <f t="shared" si="7"/>
        <v>65</v>
      </c>
      <c r="AI22" s="44"/>
      <c r="AJ22" s="45">
        <f t="shared" si="8"/>
        <v>0</v>
      </c>
      <c r="AK22" s="44"/>
      <c r="AL22" s="44">
        <f t="shared" si="9"/>
        <v>0</v>
      </c>
      <c r="AM22" s="44"/>
      <c r="AN22" s="44">
        <f t="shared" si="10"/>
        <v>0</v>
      </c>
      <c r="AO22" s="44"/>
      <c r="AP22" s="44"/>
      <c r="AQ22" s="44">
        <f t="shared" si="11"/>
        <v>0</v>
      </c>
      <c r="AR22" s="44"/>
      <c r="AS22" s="44"/>
      <c r="AT22" s="44"/>
      <c r="AU22" s="45">
        <f t="shared" si="12"/>
        <v>0</v>
      </c>
      <c r="AV22" s="44"/>
      <c r="AW22" s="44"/>
      <c r="AX22" s="45"/>
      <c r="AY22" s="44"/>
      <c r="AZ22" s="44">
        <f t="shared" si="13"/>
        <v>0</v>
      </c>
      <c r="BA22" s="44"/>
      <c r="BB22" s="44">
        <f t="shared" si="14"/>
        <v>0</v>
      </c>
      <c r="BC22" s="44"/>
      <c r="BD22" s="44"/>
      <c r="BE22" s="44"/>
      <c r="BF22" s="44"/>
      <c r="BG22" s="45">
        <f t="shared" si="15"/>
        <v>0</v>
      </c>
      <c r="BH22" s="44">
        <v>0</v>
      </c>
      <c r="BI22" s="44">
        <f t="shared" si="16"/>
        <v>0</v>
      </c>
      <c r="BJ22" s="44"/>
      <c r="BK22" s="44">
        <f t="shared" si="17"/>
        <v>0</v>
      </c>
      <c r="BL22" s="44"/>
      <c r="BM22" s="44"/>
      <c r="BN22" s="44"/>
      <c r="BO22" s="44"/>
      <c r="BP22" s="44"/>
      <c r="BQ22" s="45">
        <f t="shared" si="18"/>
        <v>0</v>
      </c>
      <c r="BR22" s="44"/>
      <c r="BS22" s="44">
        <f t="shared" si="19"/>
        <v>0</v>
      </c>
      <c r="BT22" s="44"/>
      <c r="BU22" s="44">
        <f t="shared" si="20"/>
        <v>0</v>
      </c>
      <c r="BV22" s="45">
        <f t="shared" si="21"/>
        <v>0</v>
      </c>
      <c r="BW22" s="44"/>
      <c r="BX22" s="45">
        <f t="shared" si="22"/>
        <v>0</v>
      </c>
      <c r="BY22" s="44"/>
      <c r="BZ22" s="45">
        <f t="shared" si="23"/>
        <v>0</v>
      </c>
      <c r="CA22" s="44"/>
      <c r="CB22" s="44"/>
      <c r="CC22" s="44"/>
      <c r="CD22" s="45">
        <f t="shared" si="24"/>
        <v>0</v>
      </c>
      <c r="CE22" s="45"/>
      <c r="CF22" s="45">
        <f t="shared" si="25"/>
        <v>0</v>
      </c>
      <c r="CG22" s="45">
        <f t="shared" si="26"/>
        <v>220</v>
      </c>
      <c r="CH22" s="45">
        <f t="shared" si="34"/>
        <v>44</v>
      </c>
      <c r="CI22" s="44">
        <v>0</v>
      </c>
      <c r="CJ22" s="46">
        <f t="shared" si="27"/>
        <v>0</v>
      </c>
      <c r="CK22" s="47">
        <f t="shared" si="28"/>
        <v>264</v>
      </c>
      <c r="CL22" s="48"/>
      <c r="CM22" s="44">
        <f t="shared" si="29"/>
        <v>0</v>
      </c>
      <c r="CN22" s="44"/>
      <c r="CO22" s="44">
        <f t="shared" si="30"/>
        <v>0</v>
      </c>
      <c r="CP22" s="44"/>
      <c r="CQ22" s="44">
        <f t="shared" si="31"/>
        <v>0</v>
      </c>
      <c r="CR22" s="44">
        <f t="shared" si="32"/>
        <v>0</v>
      </c>
      <c r="CS22" s="44">
        <f t="shared" si="33"/>
        <v>264</v>
      </c>
    </row>
    <row r="23" s="21" customFormat="1" ht="23" customHeight="1" spans="1:97">
      <c r="A23" s="33">
        <v>19</v>
      </c>
      <c r="B23" s="33" t="s">
        <v>561</v>
      </c>
      <c r="C23" s="49" t="s">
        <v>585</v>
      </c>
      <c r="D23" s="33" t="s">
        <v>586</v>
      </c>
      <c r="E23" s="33" t="s">
        <v>587</v>
      </c>
      <c r="F23" s="37" t="s">
        <v>125</v>
      </c>
      <c r="G23" s="33" t="s">
        <v>588</v>
      </c>
      <c r="H23" s="37"/>
      <c r="I23" s="37"/>
      <c r="J23" s="37"/>
      <c r="K23" s="33" t="s">
        <v>248</v>
      </c>
      <c r="L23" s="37">
        <v>3.6</v>
      </c>
      <c r="M23" s="37"/>
      <c r="N23" s="37"/>
      <c r="O23" s="33">
        <v>2026.07</v>
      </c>
      <c r="P23" s="38"/>
      <c r="Q23" s="38"/>
      <c r="R23" s="44">
        <f t="shared" si="0"/>
        <v>3.6</v>
      </c>
      <c r="S23" s="44">
        <f t="shared" si="1"/>
        <v>220</v>
      </c>
      <c r="T23" s="44">
        <f t="shared" si="2"/>
        <v>0</v>
      </c>
      <c r="U23" s="44">
        <f t="shared" si="3"/>
        <v>0</v>
      </c>
      <c r="V23" s="44">
        <f t="shared" si="4"/>
        <v>0</v>
      </c>
      <c r="W23" s="44"/>
      <c r="X23" s="45">
        <f t="shared" si="5"/>
        <v>220</v>
      </c>
      <c r="Y23" s="44"/>
      <c r="Z23" s="44"/>
      <c r="AA23" s="44"/>
      <c r="AB23" s="44"/>
      <c r="AC23" s="44"/>
      <c r="AD23" s="44"/>
      <c r="AE23" s="44">
        <v>6</v>
      </c>
      <c r="AF23" s="45">
        <f t="shared" si="6"/>
        <v>0</v>
      </c>
      <c r="AG23" s="44"/>
      <c r="AH23" s="44">
        <f t="shared" si="7"/>
        <v>65</v>
      </c>
      <c r="AI23" s="44"/>
      <c r="AJ23" s="45">
        <f t="shared" si="8"/>
        <v>0</v>
      </c>
      <c r="AK23" s="44"/>
      <c r="AL23" s="44">
        <f t="shared" si="9"/>
        <v>0</v>
      </c>
      <c r="AM23" s="44"/>
      <c r="AN23" s="44">
        <f t="shared" si="10"/>
        <v>0</v>
      </c>
      <c r="AO23" s="44"/>
      <c r="AP23" s="44"/>
      <c r="AQ23" s="44">
        <f t="shared" si="11"/>
        <v>0</v>
      </c>
      <c r="AR23" s="44"/>
      <c r="AS23" s="44"/>
      <c r="AT23" s="44"/>
      <c r="AU23" s="45">
        <f t="shared" si="12"/>
        <v>0</v>
      </c>
      <c r="AV23" s="44"/>
      <c r="AW23" s="44"/>
      <c r="AX23" s="45"/>
      <c r="AY23" s="44"/>
      <c r="AZ23" s="44">
        <f t="shared" si="13"/>
        <v>0</v>
      </c>
      <c r="BA23" s="44"/>
      <c r="BB23" s="44">
        <f t="shared" si="14"/>
        <v>0</v>
      </c>
      <c r="BC23" s="44"/>
      <c r="BD23" s="44"/>
      <c r="BE23" s="44"/>
      <c r="BF23" s="44"/>
      <c r="BG23" s="45">
        <f t="shared" si="15"/>
        <v>0</v>
      </c>
      <c r="BH23" s="44">
        <v>0</v>
      </c>
      <c r="BI23" s="44">
        <f t="shared" si="16"/>
        <v>0</v>
      </c>
      <c r="BJ23" s="44"/>
      <c r="BK23" s="44">
        <f t="shared" si="17"/>
        <v>0</v>
      </c>
      <c r="BL23" s="44"/>
      <c r="BM23" s="44"/>
      <c r="BN23" s="44"/>
      <c r="BO23" s="44"/>
      <c r="BP23" s="44"/>
      <c r="BQ23" s="45">
        <f t="shared" si="18"/>
        <v>0</v>
      </c>
      <c r="BR23" s="44"/>
      <c r="BS23" s="44">
        <f t="shared" si="19"/>
        <v>0</v>
      </c>
      <c r="BT23" s="44"/>
      <c r="BU23" s="44">
        <f t="shared" si="20"/>
        <v>0</v>
      </c>
      <c r="BV23" s="45">
        <f t="shared" si="21"/>
        <v>0</v>
      </c>
      <c r="BW23" s="44"/>
      <c r="BX23" s="45">
        <f t="shared" si="22"/>
        <v>0</v>
      </c>
      <c r="BY23" s="44"/>
      <c r="BZ23" s="45">
        <f t="shared" si="23"/>
        <v>0</v>
      </c>
      <c r="CA23" s="44"/>
      <c r="CB23" s="44"/>
      <c r="CC23" s="44"/>
      <c r="CD23" s="45">
        <f t="shared" si="24"/>
        <v>0</v>
      </c>
      <c r="CE23" s="45"/>
      <c r="CF23" s="45">
        <f t="shared" si="25"/>
        <v>0</v>
      </c>
      <c r="CG23" s="45">
        <f t="shared" si="26"/>
        <v>220</v>
      </c>
      <c r="CH23" s="45">
        <f t="shared" si="34"/>
        <v>44</v>
      </c>
      <c r="CI23" s="44">
        <v>0</v>
      </c>
      <c r="CJ23" s="46">
        <f t="shared" si="27"/>
        <v>0</v>
      </c>
      <c r="CK23" s="47">
        <f t="shared" si="28"/>
        <v>264</v>
      </c>
      <c r="CL23" s="48"/>
      <c r="CM23" s="44">
        <f t="shared" si="29"/>
        <v>0</v>
      </c>
      <c r="CN23" s="44"/>
      <c r="CO23" s="44">
        <f t="shared" si="30"/>
        <v>0</v>
      </c>
      <c r="CP23" s="44"/>
      <c r="CQ23" s="44">
        <f t="shared" si="31"/>
        <v>0</v>
      </c>
      <c r="CR23" s="44">
        <f t="shared" si="32"/>
        <v>0</v>
      </c>
      <c r="CS23" s="44">
        <f t="shared" si="33"/>
        <v>264</v>
      </c>
    </row>
    <row r="24" s="21" customFormat="1" ht="23" customHeight="1" spans="1:97">
      <c r="A24" s="33">
        <v>20</v>
      </c>
      <c r="B24" s="33" t="s">
        <v>589</v>
      </c>
      <c r="C24" s="49" t="s">
        <v>590</v>
      </c>
      <c r="D24" s="33" t="s">
        <v>591</v>
      </c>
      <c r="E24" s="33" t="s">
        <v>592</v>
      </c>
      <c r="F24" s="37" t="s">
        <v>125</v>
      </c>
      <c r="G24" s="33" t="s">
        <v>593</v>
      </c>
      <c r="H24" s="37"/>
      <c r="I24" s="37"/>
      <c r="J24" s="37"/>
      <c r="K24" s="33" t="s">
        <v>248</v>
      </c>
      <c r="L24" s="37">
        <v>0.17</v>
      </c>
      <c r="M24" s="37"/>
      <c r="N24" s="37"/>
      <c r="O24" s="33">
        <v>2026.07</v>
      </c>
      <c r="P24" s="38"/>
      <c r="Q24" s="38"/>
      <c r="R24" s="44">
        <f t="shared" si="0"/>
        <v>0.17</v>
      </c>
      <c r="S24" s="44">
        <f t="shared" si="1"/>
        <v>180</v>
      </c>
      <c r="T24" s="44">
        <f t="shared" si="2"/>
        <v>0</v>
      </c>
      <c r="U24" s="44">
        <f t="shared" si="3"/>
        <v>0</v>
      </c>
      <c r="V24" s="44">
        <f t="shared" si="4"/>
        <v>0</v>
      </c>
      <c r="W24" s="44"/>
      <c r="X24" s="45">
        <f t="shared" si="5"/>
        <v>180</v>
      </c>
      <c r="Y24" s="44"/>
      <c r="Z24" s="44"/>
      <c r="AA24" s="44"/>
      <c r="AB24" s="44"/>
      <c r="AC24" s="44"/>
      <c r="AD24" s="44"/>
      <c r="AE24" s="44">
        <v>6</v>
      </c>
      <c r="AF24" s="45">
        <f t="shared" si="6"/>
        <v>0</v>
      </c>
      <c r="AG24" s="44"/>
      <c r="AH24" s="44">
        <f t="shared" si="7"/>
        <v>65</v>
      </c>
      <c r="AI24" s="44"/>
      <c r="AJ24" s="45">
        <f t="shared" si="8"/>
        <v>0</v>
      </c>
      <c r="AK24" s="44"/>
      <c r="AL24" s="44">
        <f t="shared" si="9"/>
        <v>0</v>
      </c>
      <c r="AM24" s="44"/>
      <c r="AN24" s="44">
        <f t="shared" si="10"/>
        <v>0</v>
      </c>
      <c r="AO24" s="44"/>
      <c r="AP24" s="44"/>
      <c r="AQ24" s="44">
        <f t="shared" si="11"/>
        <v>0</v>
      </c>
      <c r="AR24" s="44"/>
      <c r="AS24" s="44"/>
      <c r="AT24" s="44"/>
      <c r="AU24" s="45">
        <f t="shared" si="12"/>
        <v>0</v>
      </c>
      <c r="AV24" s="44"/>
      <c r="AW24" s="44"/>
      <c r="AX24" s="45"/>
      <c r="AY24" s="44"/>
      <c r="AZ24" s="44">
        <f t="shared" si="13"/>
        <v>0</v>
      </c>
      <c r="BA24" s="44"/>
      <c r="BB24" s="44">
        <f t="shared" si="14"/>
        <v>0</v>
      </c>
      <c r="BC24" s="44"/>
      <c r="BD24" s="44"/>
      <c r="BE24" s="44"/>
      <c r="BF24" s="44"/>
      <c r="BG24" s="45">
        <f t="shared" si="15"/>
        <v>0</v>
      </c>
      <c r="BH24" s="44">
        <v>0</v>
      </c>
      <c r="BI24" s="44">
        <f t="shared" si="16"/>
        <v>0</v>
      </c>
      <c r="BJ24" s="44"/>
      <c r="BK24" s="44">
        <f t="shared" si="17"/>
        <v>0</v>
      </c>
      <c r="BL24" s="44"/>
      <c r="BM24" s="44"/>
      <c r="BN24" s="44"/>
      <c r="BO24" s="44"/>
      <c r="BP24" s="44"/>
      <c r="BQ24" s="45">
        <f t="shared" si="18"/>
        <v>0</v>
      </c>
      <c r="BR24" s="44"/>
      <c r="BS24" s="44">
        <f t="shared" si="19"/>
        <v>0</v>
      </c>
      <c r="BT24" s="44"/>
      <c r="BU24" s="44">
        <f t="shared" si="20"/>
        <v>0</v>
      </c>
      <c r="BV24" s="45">
        <f t="shared" si="21"/>
        <v>0</v>
      </c>
      <c r="BW24" s="44"/>
      <c r="BX24" s="45">
        <f t="shared" si="22"/>
        <v>0</v>
      </c>
      <c r="BY24" s="44"/>
      <c r="BZ24" s="45">
        <f t="shared" si="23"/>
        <v>0</v>
      </c>
      <c r="CA24" s="44"/>
      <c r="CB24" s="44"/>
      <c r="CC24" s="44"/>
      <c r="CD24" s="45">
        <f t="shared" si="24"/>
        <v>0</v>
      </c>
      <c r="CE24" s="45"/>
      <c r="CF24" s="45">
        <f t="shared" si="25"/>
        <v>0</v>
      </c>
      <c r="CG24" s="45">
        <f t="shared" si="26"/>
        <v>180</v>
      </c>
      <c r="CH24" s="45">
        <f t="shared" si="34"/>
        <v>36</v>
      </c>
      <c r="CI24" s="44">
        <v>0</v>
      </c>
      <c r="CJ24" s="46">
        <f t="shared" si="27"/>
        <v>0</v>
      </c>
      <c r="CK24" s="47">
        <f t="shared" si="28"/>
        <v>216</v>
      </c>
      <c r="CL24" s="48"/>
      <c r="CM24" s="44">
        <f t="shared" si="29"/>
        <v>0</v>
      </c>
      <c r="CN24" s="44"/>
      <c r="CO24" s="44">
        <f t="shared" si="30"/>
        <v>0</v>
      </c>
      <c r="CP24" s="44"/>
      <c r="CQ24" s="44">
        <f t="shared" si="31"/>
        <v>0</v>
      </c>
      <c r="CR24" s="44">
        <f t="shared" si="32"/>
        <v>0</v>
      </c>
      <c r="CS24" s="44">
        <f t="shared" si="33"/>
        <v>216</v>
      </c>
    </row>
    <row r="25" s="21" customFormat="1" ht="23" customHeight="1" spans="1:97">
      <c r="A25" s="33">
        <v>21</v>
      </c>
      <c r="B25" s="33" t="s">
        <v>589</v>
      </c>
      <c r="C25" s="49" t="s">
        <v>594</v>
      </c>
      <c r="D25" s="33" t="s">
        <v>591</v>
      </c>
      <c r="E25" s="33" t="s">
        <v>592</v>
      </c>
      <c r="F25" s="37" t="s">
        <v>125</v>
      </c>
      <c r="G25" s="33" t="s">
        <v>595</v>
      </c>
      <c r="H25" s="37"/>
      <c r="I25" s="37"/>
      <c r="J25" s="37"/>
      <c r="K25" s="33" t="s">
        <v>248</v>
      </c>
      <c r="L25" s="37">
        <v>0.17</v>
      </c>
      <c r="M25" s="37"/>
      <c r="N25" s="37"/>
      <c r="O25" s="33">
        <v>2026.07</v>
      </c>
      <c r="P25" s="38"/>
      <c r="Q25" s="38"/>
      <c r="R25" s="44">
        <f t="shared" si="0"/>
        <v>0.17</v>
      </c>
      <c r="S25" s="44">
        <f t="shared" si="1"/>
        <v>180</v>
      </c>
      <c r="T25" s="44">
        <f t="shared" si="2"/>
        <v>0</v>
      </c>
      <c r="U25" s="44">
        <f t="shared" si="3"/>
        <v>0</v>
      </c>
      <c r="V25" s="44">
        <f t="shared" si="4"/>
        <v>0</v>
      </c>
      <c r="W25" s="44"/>
      <c r="X25" s="45">
        <f t="shared" si="5"/>
        <v>180</v>
      </c>
      <c r="Y25" s="44"/>
      <c r="Z25" s="44"/>
      <c r="AA25" s="44"/>
      <c r="AB25" s="44"/>
      <c r="AC25" s="44"/>
      <c r="AD25" s="44"/>
      <c r="AE25" s="44">
        <v>6</v>
      </c>
      <c r="AF25" s="45">
        <f t="shared" si="6"/>
        <v>0</v>
      </c>
      <c r="AG25" s="44"/>
      <c r="AH25" s="44">
        <f t="shared" si="7"/>
        <v>65</v>
      </c>
      <c r="AI25" s="44"/>
      <c r="AJ25" s="45">
        <f t="shared" si="8"/>
        <v>0</v>
      </c>
      <c r="AK25" s="44"/>
      <c r="AL25" s="44">
        <f t="shared" si="9"/>
        <v>0</v>
      </c>
      <c r="AM25" s="44"/>
      <c r="AN25" s="44">
        <f t="shared" si="10"/>
        <v>0</v>
      </c>
      <c r="AO25" s="44"/>
      <c r="AP25" s="44"/>
      <c r="AQ25" s="44">
        <f t="shared" si="11"/>
        <v>0</v>
      </c>
      <c r="AR25" s="44"/>
      <c r="AS25" s="44"/>
      <c r="AT25" s="44"/>
      <c r="AU25" s="45">
        <f t="shared" si="12"/>
        <v>0</v>
      </c>
      <c r="AV25" s="44"/>
      <c r="AW25" s="44"/>
      <c r="AX25" s="45"/>
      <c r="AY25" s="44"/>
      <c r="AZ25" s="44">
        <f t="shared" si="13"/>
        <v>0</v>
      </c>
      <c r="BA25" s="44"/>
      <c r="BB25" s="44">
        <f t="shared" si="14"/>
        <v>0</v>
      </c>
      <c r="BC25" s="44"/>
      <c r="BD25" s="44"/>
      <c r="BE25" s="44"/>
      <c r="BF25" s="44"/>
      <c r="BG25" s="45">
        <f t="shared" si="15"/>
        <v>0</v>
      </c>
      <c r="BH25" s="44">
        <v>0</v>
      </c>
      <c r="BI25" s="44">
        <f t="shared" si="16"/>
        <v>0</v>
      </c>
      <c r="BJ25" s="44"/>
      <c r="BK25" s="44">
        <f t="shared" si="17"/>
        <v>0</v>
      </c>
      <c r="BL25" s="44"/>
      <c r="BM25" s="44"/>
      <c r="BN25" s="44"/>
      <c r="BO25" s="44"/>
      <c r="BP25" s="44"/>
      <c r="BQ25" s="45">
        <f t="shared" si="18"/>
        <v>0</v>
      </c>
      <c r="BR25" s="44"/>
      <c r="BS25" s="44">
        <f t="shared" si="19"/>
        <v>0</v>
      </c>
      <c r="BT25" s="44"/>
      <c r="BU25" s="44">
        <f t="shared" si="20"/>
        <v>0</v>
      </c>
      <c r="BV25" s="45">
        <f t="shared" si="21"/>
        <v>0</v>
      </c>
      <c r="BW25" s="44"/>
      <c r="BX25" s="45">
        <f t="shared" si="22"/>
        <v>0</v>
      </c>
      <c r="BY25" s="44"/>
      <c r="BZ25" s="45">
        <f t="shared" si="23"/>
        <v>0</v>
      </c>
      <c r="CA25" s="44"/>
      <c r="CB25" s="44"/>
      <c r="CC25" s="44"/>
      <c r="CD25" s="45">
        <f t="shared" si="24"/>
        <v>0</v>
      </c>
      <c r="CE25" s="45"/>
      <c r="CF25" s="45">
        <f t="shared" si="25"/>
        <v>0</v>
      </c>
      <c r="CG25" s="45">
        <f t="shared" si="26"/>
        <v>180</v>
      </c>
      <c r="CH25" s="45">
        <f t="shared" si="34"/>
        <v>36</v>
      </c>
      <c r="CI25" s="44">
        <v>0</v>
      </c>
      <c r="CJ25" s="46">
        <f t="shared" si="27"/>
        <v>0</v>
      </c>
      <c r="CK25" s="47">
        <f t="shared" si="28"/>
        <v>216</v>
      </c>
      <c r="CL25" s="48"/>
      <c r="CM25" s="44">
        <f t="shared" si="29"/>
        <v>0</v>
      </c>
      <c r="CN25" s="44"/>
      <c r="CO25" s="44">
        <f t="shared" si="30"/>
        <v>0</v>
      </c>
      <c r="CP25" s="44"/>
      <c r="CQ25" s="44">
        <f t="shared" si="31"/>
        <v>0</v>
      </c>
      <c r="CR25" s="44">
        <f t="shared" si="32"/>
        <v>0</v>
      </c>
      <c r="CS25" s="44">
        <f t="shared" si="33"/>
        <v>216</v>
      </c>
    </row>
    <row r="26" s="21" customFormat="1" ht="23" customHeight="1" spans="1:97">
      <c r="A26" s="33">
        <v>22</v>
      </c>
      <c r="B26" s="33" t="s">
        <v>596</v>
      </c>
      <c r="C26" s="49" t="s">
        <v>597</v>
      </c>
      <c r="D26" s="33" t="s">
        <v>598</v>
      </c>
      <c r="E26" s="33" t="s">
        <v>599</v>
      </c>
      <c r="F26" s="37" t="s">
        <v>125</v>
      </c>
      <c r="G26" s="33" t="s">
        <v>600</v>
      </c>
      <c r="H26" s="37"/>
      <c r="I26" s="37"/>
      <c r="J26" s="37"/>
      <c r="K26" s="33" t="s">
        <v>601</v>
      </c>
      <c r="L26" s="37">
        <v>5.608</v>
      </c>
      <c r="M26" s="37"/>
      <c r="N26" s="37"/>
      <c r="O26" s="49" t="s">
        <v>602</v>
      </c>
      <c r="P26" s="38"/>
      <c r="Q26" s="38"/>
      <c r="R26" s="44">
        <f t="shared" si="0"/>
        <v>5.608</v>
      </c>
      <c r="S26" s="44">
        <f t="shared" si="1"/>
        <v>260</v>
      </c>
      <c r="T26" s="44">
        <f t="shared" si="2"/>
        <v>0</v>
      </c>
      <c r="U26" s="44">
        <f t="shared" si="3"/>
        <v>0</v>
      </c>
      <c r="V26" s="44">
        <f t="shared" si="4"/>
        <v>0</v>
      </c>
      <c r="W26" s="44"/>
      <c r="X26" s="45">
        <f t="shared" si="5"/>
        <v>260</v>
      </c>
      <c r="Y26" s="44"/>
      <c r="Z26" s="44"/>
      <c r="AA26" s="44"/>
      <c r="AB26" s="44"/>
      <c r="AC26" s="44"/>
      <c r="AD26" s="44"/>
      <c r="AE26" s="44">
        <v>6</v>
      </c>
      <c r="AF26" s="45">
        <f t="shared" si="6"/>
        <v>0</v>
      </c>
      <c r="AG26" s="44"/>
      <c r="AH26" s="44">
        <f t="shared" si="7"/>
        <v>65</v>
      </c>
      <c r="AI26" s="44"/>
      <c r="AJ26" s="45">
        <f t="shared" si="8"/>
        <v>0</v>
      </c>
      <c r="AK26" s="44"/>
      <c r="AL26" s="44">
        <f t="shared" si="9"/>
        <v>0</v>
      </c>
      <c r="AM26" s="44"/>
      <c r="AN26" s="44">
        <f t="shared" si="10"/>
        <v>0</v>
      </c>
      <c r="AO26" s="44"/>
      <c r="AP26" s="44"/>
      <c r="AQ26" s="44">
        <f t="shared" si="11"/>
        <v>0</v>
      </c>
      <c r="AR26" s="44"/>
      <c r="AS26" s="44"/>
      <c r="AT26" s="44"/>
      <c r="AU26" s="45">
        <f t="shared" si="12"/>
        <v>0</v>
      </c>
      <c r="AV26" s="44"/>
      <c r="AW26" s="44"/>
      <c r="AX26" s="45"/>
      <c r="AY26" s="44"/>
      <c r="AZ26" s="44">
        <f t="shared" si="13"/>
        <v>0</v>
      </c>
      <c r="BA26" s="44"/>
      <c r="BB26" s="44">
        <f t="shared" si="14"/>
        <v>0</v>
      </c>
      <c r="BC26" s="44"/>
      <c r="BD26" s="44"/>
      <c r="BE26" s="44"/>
      <c r="BF26" s="44"/>
      <c r="BG26" s="45">
        <f t="shared" si="15"/>
        <v>0</v>
      </c>
      <c r="BH26" s="44">
        <v>0</v>
      </c>
      <c r="BI26" s="44">
        <f t="shared" si="16"/>
        <v>0</v>
      </c>
      <c r="BJ26" s="44"/>
      <c r="BK26" s="44">
        <f t="shared" si="17"/>
        <v>0</v>
      </c>
      <c r="BL26" s="44"/>
      <c r="BM26" s="44"/>
      <c r="BN26" s="44"/>
      <c r="BO26" s="44"/>
      <c r="BP26" s="44"/>
      <c r="BQ26" s="45">
        <f t="shared" si="18"/>
        <v>0</v>
      </c>
      <c r="BR26" s="44"/>
      <c r="BS26" s="44">
        <f t="shared" si="19"/>
        <v>0</v>
      </c>
      <c r="BT26" s="44"/>
      <c r="BU26" s="44">
        <f t="shared" si="20"/>
        <v>0</v>
      </c>
      <c r="BV26" s="45">
        <f t="shared" si="21"/>
        <v>0</v>
      </c>
      <c r="BW26" s="44"/>
      <c r="BX26" s="45">
        <f t="shared" si="22"/>
        <v>0</v>
      </c>
      <c r="BY26" s="44"/>
      <c r="BZ26" s="45">
        <f t="shared" si="23"/>
        <v>0</v>
      </c>
      <c r="CA26" s="44"/>
      <c r="CB26" s="44"/>
      <c r="CC26" s="44"/>
      <c r="CD26" s="45">
        <f t="shared" si="24"/>
        <v>0</v>
      </c>
      <c r="CE26" s="45"/>
      <c r="CF26" s="45">
        <f t="shared" si="25"/>
        <v>0</v>
      </c>
      <c r="CG26" s="45">
        <f t="shared" si="26"/>
        <v>260</v>
      </c>
      <c r="CH26" s="45">
        <f t="shared" si="34"/>
        <v>52</v>
      </c>
      <c r="CI26" s="44">
        <v>0</v>
      </c>
      <c r="CJ26" s="46">
        <f t="shared" si="27"/>
        <v>0</v>
      </c>
      <c r="CK26" s="47">
        <f t="shared" si="28"/>
        <v>312</v>
      </c>
      <c r="CL26" s="48"/>
      <c r="CM26" s="44">
        <f t="shared" si="29"/>
        <v>0</v>
      </c>
      <c r="CN26" s="44"/>
      <c r="CO26" s="44">
        <f t="shared" si="30"/>
        <v>0</v>
      </c>
      <c r="CP26" s="44"/>
      <c r="CQ26" s="44">
        <f t="shared" si="31"/>
        <v>0</v>
      </c>
      <c r="CR26" s="44">
        <f t="shared" si="32"/>
        <v>0</v>
      </c>
      <c r="CS26" s="44">
        <f t="shared" si="33"/>
        <v>312</v>
      </c>
    </row>
    <row r="27" s="21" customFormat="1" ht="23" customHeight="1" spans="1:97">
      <c r="A27" s="33">
        <v>23</v>
      </c>
      <c r="B27" s="33" t="s">
        <v>596</v>
      </c>
      <c r="C27" s="49" t="s">
        <v>603</v>
      </c>
      <c r="D27" s="33" t="s">
        <v>598</v>
      </c>
      <c r="E27" s="33" t="s">
        <v>599</v>
      </c>
      <c r="F27" s="37" t="s">
        <v>125</v>
      </c>
      <c r="G27" s="33" t="s">
        <v>604</v>
      </c>
      <c r="H27" s="37"/>
      <c r="I27" s="37"/>
      <c r="J27" s="37"/>
      <c r="K27" s="33" t="s">
        <v>601</v>
      </c>
      <c r="L27" s="37">
        <v>5.608</v>
      </c>
      <c r="M27" s="37"/>
      <c r="N27" s="37"/>
      <c r="O27" s="49" t="s">
        <v>602</v>
      </c>
      <c r="P27" s="38"/>
      <c r="Q27" s="38"/>
      <c r="R27" s="44">
        <f t="shared" si="0"/>
        <v>5.608</v>
      </c>
      <c r="S27" s="44">
        <f t="shared" si="1"/>
        <v>260</v>
      </c>
      <c r="T27" s="44">
        <f t="shared" si="2"/>
        <v>0</v>
      </c>
      <c r="U27" s="44">
        <f t="shared" si="3"/>
        <v>0</v>
      </c>
      <c r="V27" s="44">
        <f t="shared" si="4"/>
        <v>0</v>
      </c>
      <c r="W27" s="44"/>
      <c r="X27" s="45">
        <f t="shared" si="5"/>
        <v>260</v>
      </c>
      <c r="Y27" s="44"/>
      <c r="Z27" s="44"/>
      <c r="AA27" s="44"/>
      <c r="AB27" s="44"/>
      <c r="AC27" s="44"/>
      <c r="AD27" s="44"/>
      <c r="AE27" s="44">
        <v>6</v>
      </c>
      <c r="AF27" s="45">
        <f t="shared" si="6"/>
        <v>0</v>
      </c>
      <c r="AG27" s="44"/>
      <c r="AH27" s="44">
        <f t="shared" si="7"/>
        <v>65</v>
      </c>
      <c r="AI27" s="44"/>
      <c r="AJ27" s="45">
        <f t="shared" si="8"/>
        <v>0</v>
      </c>
      <c r="AK27" s="44"/>
      <c r="AL27" s="44">
        <f t="shared" si="9"/>
        <v>0</v>
      </c>
      <c r="AM27" s="44"/>
      <c r="AN27" s="44">
        <f t="shared" si="10"/>
        <v>0</v>
      </c>
      <c r="AO27" s="44"/>
      <c r="AP27" s="44"/>
      <c r="AQ27" s="44">
        <f t="shared" si="11"/>
        <v>0</v>
      </c>
      <c r="AR27" s="44"/>
      <c r="AS27" s="44"/>
      <c r="AT27" s="44"/>
      <c r="AU27" s="45">
        <f t="shared" si="12"/>
        <v>0</v>
      </c>
      <c r="AV27" s="44"/>
      <c r="AW27" s="44"/>
      <c r="AX27" s="45"/>
      <c r="AY27" s="44"/>
      <c r="AZ27" s="44">
        <f t="shared" si="13"/>
        <v>0</v>
      </c>
      <c r="BA27" s="44"/>
      <c r="BB27" s="44">
        <f t="shared" si="14"/>
        <v>0</v>
      </c>
      <c r="BC27" s="44"/>
      <c r="BD27" s="44"/>
      <c r="BE27" s="44"/>
      <c r="BF27" s="44"/>
      <c r="BG27" s="45">
        <f t="shared" si="15"/>
        <v>0</v>
      </c>
      <c r="BH27" s="44">
        <v>0</v>
      </c>
      <c r="BI27" s="44">
        <f t="shared" si="16"/>
        <v>0</v>
      </c>
      <c r="BJ27" s="44"/>
      <c r="BK27" s="44">
        <f t="shared" si="17"/>
        <v>0</v>
      </c>
      <c r="BL27" s="44"/>
      <c r="BM27" s="44"/>
      <c r="BN27" s="44"/>
      <c r="BO27" s="44"/>
      <c r="BP27" s="44"/>
      <c r="BQ27" s="45">
        <f t="shared" si="18"/>
        <v>0</v>
      </c>
      <c r="BR27" s="44"/>
      <c r="BS27" s="44">
        <f t="shared" si="19"/>
        <v>0</v>
      </c>
      <c r="BT27" s="44"/>
      <c r="BU27" s="44">
        <f t="shared" si="20"/>
        <v>0</v>
      </c>
      <c r="BV27" s="45">
        <f t="shared" si="21"/>
        <v>0</v>
      </c>
      <c r="BW27" s="44"/>
      <c r="BX27" s="45">
        <f t="shared" si="22"/>
        <v>0</v>
      </c>
      <c r="BY27" s="44"/>
      <c r="BZ27" s="45">
        <f t="shared" si="23"/>
        <v>0</v>
      </c>
      <c r="CA27" s="44"/>
      <c r="CB27" s="44"/>
      <c r="CC27" s="44"/>
      <c r="CD27" s="45">
        <f t="shared" si="24"/>
        <v>0</v>
      </c>
      <c r="CE27" s="45"/>
      <c r="CF27" s="45">
        <f t="shared" si="25"/>
        <v>0</v>
      </c>
      <c r="CG27" s="45">
        <f t="shared" si="26"/>
        <v>260</v>
      </c>
      <c r="CH27" s="45">
        <f t="shared" si="34"/>
        <v>52</v>
      </c>
      <c r="CI27" s="44">
        <v>0</v>
      </c>
      <c r="CJ27" s="46">
        <f t="shared" si="27"/>
        <v>0</v>
      </c>
      <c r="CK27" s="47">
        <f t="shared" si="28"/>
        <v>312</v>
      </c>
      <c r="CL27" s="48"/>
      <c r="CM27" s="44">
        <f t="shared" si="29"/>
        <v>0</v>
      </c>
      <c r="CN27" s="44"/>
      <c r="CO27" s="44">
        <f t="shared" si="30"/>
        <v>0</v>
      </c>
      <c r="CP27" s="44"/>
      <c r="CQ27" s="44">
        <f t="shared" si="31"/>
        <v>0</v>
      </c>
      <c r="CR27" s="44">
        <f t="shared" si="32"/>
        <v>0</v>
      </c>
      <c r="CS27" s="44">
        <f t="shared" si="33"/>
        <v>312</v>
      </c>
    </row>
    <row r="28" s="21" customFormat="1" ht="23" customHeight="1" spans="1:97">
      <c r="A28" s="33">
        <v>24</v>
      </c>
      <c r="B28" s="58" t="s">
        <v>596</v>
      </c>
      <c r="C28" s="59" t="s">
        <v>605</v>
      </c>
      <c r="D28" s="58" t="s">
        <v>606</v>
      </c>
      <c r="E28" s="58" t="s">
        <v>607</v>
      </c>
      <c r="F28" s="37" t="s">
        <v>125</v>
      </c>
      <c r="G28" s="58" t="s">
        <v>608</v>
      </c>
      <c r="H28" s="37"/>
      <c r="I28" s="37"/>
      <c r="J28" s="37"/>
      <c r="K28" s="58" t="s">
        <v>601</v>
      </c>
      <c r="L28" s="37">
        <v>6.891</v>
      </c>
      <c r="M28" s="37"/>
      <c r="N28" s="37"/>
      <c r="O28" s="59" t="s">
        <v>602</v>
      </c>
      <c r="P28" s="38"/>
      <c r="Q28" s="38"/>
      <c r="R28" s="44">
        <f t="shared" si="0"/>
        <v>6.891</v>
      </c>
      <c r="S28" s="44">
        <f t="shared" si="1"/>
        <v>260</v>
      </c>
      <c r="T28" s="44">
        <f t="shared" si="2"/>
        <v>0</v>
      </c>
      <c r="U28" s="44">
        <f t="shared" si="3"/>
        <v>0</v>
      </c>
      <c r="V28" s="44">
        <f t="shared" si="4"/>
        <v>0</v>
      </c>
      <c r="W28" s="44"/>
      <c r="X28" s="45">
        <f t="shared" si="5"/>
        <v>260</v>
      </c>
      <c r="Y28" s="44"/>
      <c r="Z28" s="44"/>
      <c r="AA28" s="44"/>
      <c r="AB28" s="44"/>
      <c r="AC28" s="44"/>
      <c r="AD28" s="44"/>
      <c r="AE28" s="44">
        <v>6</v>
      </c>
      <c r="AF28" s="45">
        <f t="shared" si="6"/>
        <v>0</v>
      </c>
      <c r="AG28" s="44"/>
      <c r="AH28" s="44">
        <f t="shared" si="7"/>
        <v>65</v>
      </c>
      <c r="AI28" s="44"/>
      <c r="AJ28" s="45">
        <f t="shared" si="8"/>
        <v>0</v>
      </c>
      <c r="AK28" s="44"/>
      <c r="AL28" s="44">
        <f t="shared" si="9"/>
        <v>0</v>
      </c>
      <c r="AM28" s="44"/>
      <c r="AN28" s="44">
        <f t="shared" si="10"/>
        <v>0</v>
      </c>
      <c r="AO28" s="44"/>
      <c r="AP28" s="44"/>
      <c r="AQ28" s="44">
        <f t="shared" si="11"/>
        <v>0</v>
      </c>
      <c r="AR28" s="44"/>
      <c r="AS28" s="44"/>
      <c r="AT28" s="44"/>
      <c r="AU28" s="45">
        <f t="shared" si="12"/>
        <v>0</v>
      </c>
      <c r="AV28" s="44"/>
      <c r="AW28" s="44"/>
      <c r="AX28" s="45"/>
      <c r="AY28" s="44"/>
      <c r="AZ28" s="44">
        <f t="shared" si="13"/>
        <v>0</v>
      </c>
      <c r="BA28" s="44"/>
      <c r="BB28" s="44">
        <f t="shared" si="14"/>
        <v>0</v>
      </c>
      <c r="BC28" s="44"/>
      <c r="BD28" s="44"/>
      <c r="BE28" s="44"/>
      <c r="BF28" s="44"/>
      <c r="BG28" s="45">
        <f t="shared" si="15"/>
        <v>0</v>
      </c>
      <c r="BH28" s="44">
        <v>0</v>
      </c>
      <c r="BI28" s="44">
        <f t="shared" si="16"/>
        <v>0</v>
      </c>
      <c r="BJ28" s="44"/>
      <c r="BK28" s="44">
        <f t="shared" si="17"/>
        <v>0</v>
      </c>
      <c r="BL28" s="44"/>
      <c r="BM28" s="44"/>
      <c r="BN28" s="44"/>
      <c r="BO28" s="44"/>
      <c r="BP28" s="44"/>
      <c r="BQ28" s="45">
        <f t="shared" si="18"/>
        <v>0</v>
      </c>
      <c r="BR28" s="44"/>
      <c r="BS28" s="44">
        <f t="shared" si="19"/>
        <v>0</v>
      </c>
      <c r="BT28" s="44"/>
      <c r="BU28" s="44">
        <f t="shared" si="20"/>
        <v>0</v>
      </c>
      <c r="BV28" s="45">
        <f t="shared" si="21"/>
        <v>0</v>
      </c>
      <c r="BW28" s="44"/>
      <c r="BX28" s="45">
        <f t="shared" si="22"/>
        <v>0</v>
      </c>
      <c r="BY28" s="44"/>
      <c r="BZ28" s="45">
        <f t="shared" si="23"/>
        <v>0</v>
      </c>
      <c r="CA28" s="44"/>
      <c r="CB28" s="44"/>
      <c r="CC28" s="44"/>
      <c r="CD28" s="45">
        <f t="shared" si="24"/>
        <v>0</v>
      </c>
      <c r="CE28" s="45"/>
      <c r="CF28" s="45">
        <f t="shared" si="25"/>
        <v>0</v>
      </c>
      <c r="CG28" s="45">
        <f t="shared" si="26"/>
        <v>260</v>
      </c>
      <c r="CH28" s="45">
        <f t="shared" si="34"/>
        <v>52</v>
      </c>
      <c r="CI28" s="44">
        <v>0</v>
      </c>
      <c r="CJ28" s="46">
        <f t="shared" si="27"/>
        <v>0</v>
      </c>
      <c r="CK28" s="47">
        <f t="shared" si="28"/>
        <v>312</v>
      </c>
      <c r="CL28" s="48"/>
      <c r="CM28" s="44">
        <f t="shared" si="29"/>
        <v>0</v>
      </c>
      <c r="CN28" s="44"/>
      <c r="CO28" s="44">
        <f t="shared" si="30"/>
        <v>0</v>
      </c>
      <c r="CP28" s="44"/>
      <c r="CQ28" s="44">
        <f t="shared" si="31"/>
        <v>0</v>
      </c>
      <c r="CR28" s="44">
        <f t="shared" si="32"/>
        <v>0</v>
      </c>
      <c r="CS28" s="44">
        <f t="shared" si="33"/>
        <v>312</v>
      </c>
    </row>
    <row r="29" s="21" customFormat="1" ht="23" customHeight="1" spans="1:97">
      <c r="A29" s="33">
        <v>25</v>
      </c>
      <c r="B29" s="33" t="s">
        <v>589</v>
      </c>
      <c r="C29" s="33">
        <v>23373</v>
      </c>
      <c r="D29" s="33" t="s">
        <v>609</v>
      </c>
      <c r="E29" s="33" t="s">
        <v>610</v>
      </c>
      <c r="F29" s="37" t="s">
        <v>125</v>
      </c>
      <c r="G29" s="33" t="s">
        <v>611</v>
      </c>
      <c r="H29" s="37"/>
      <c r="I29" s="37"/>
      <c r="J29" s="37"/>
      <c r="K29" s="33" t="s">
        <v>555</v>
      </c>
      <c r="L29" s="37">
        <v>0.28</v>
      </c>
      <c r="M29" s="37"/>
      <c r="N29" s="37"/>
      <c r="O29" s="60">
        <v>2026.1</v>
      </c>
      <c r="P29" s="38"/>
      <c r="Q29" s="38"/>
      <c r="R29" s="44">
        <f t="shared" si="0"/>
        <v>0.28</v>
      </c>
      <c r="S29" s="44">
        <f t="shared" si="1"/>
        <v>180</v>
      </c>
      <c r="T29" s="44">
        <f t="shared" si="2"/>
        <v>0</v>
      </c>
      <c r="U29" s="44">
        <f t="shared" si="3"/>
        <v>0</v>
      </c>
      <c r="V29" s="44">
        <f t="shared" si="4"/>
        <v>0</v>
      </c>
      <c r="W29" s="44"/>
      <c r="X29" s="45">
        <f t="shared" si="5"/>
        <v>180</v>
      </c>
      <c r="Y29" s="44"/>
      <c r="Z29" s="44"/>
      <c r="AA29" s="44"/>
      <c r="AB29" s="44"/>
      <c r="AC29" s="44"/>
      <c r="AD29" s="44"/>
      <c r="AE29" s="44">
        <v>6</v>
      </c>
      <c r="AF29" s="45">
        <f t="shared" si="6"/>
        <v>0</v>
      </c>
      <c r="AG29" s="44"/>
      <c r="AH29" s="44">
        <f t="shared" si="7"/>
        <v>65</v>
      </c>
      <c r="AI29" s="44"/>
      <c r="AJ29" s="45">
        <f t="shared" si="8"/>
        <v>0</v>
      </c>
      <c r="AK29" s="44"/>
      <c r="AL29" s="44">
        <f t="shared" si="9"/>
        <v>0</v>
      </c>
      <c r="AM29" s="44"/>
      <c r="AN29" s="44">
        <f t="shared" si="10"/>
        <v>0</v>
      </c>
      <c r="AO29" s="44"/>
      <c r="AP29" s="44"/>
      <c r="AQ29" s="44">
        <f t="shared" si="11"/>
        <v>0</v>
      </c>
      <c r="AR29" s="44"/>
      <c r="AS29" s="44"/>
      <c r="AT29" s="44"/>
      <c r="AU29" s="45">
        <f t="shared" si="12"/>
        <v>0</v>
      </c>
      <c r="AV29" s="44"/>
      <c r="AW29" s="44"/>
      <c r="AX29" s="45"/>
      <c r="AY29" s="44"/>
      <c r="AZ29" s="44">
        <f t="shared" si="13"/>
        <v>0</v>
      </c>
      <c r="BA29" s="44"/>
      <c r="BB29" s="44">
        <f t="shared" si="14"/>
        <v>0</v>
      </c>
      <c r="BC29" s="44"/>
      <c r="BD29" s="44"/>
      <c r="BE29" s="44"/>
      <c r="BF29" s="44"/>
      <c r="BG29" s="45">
        <f t="shared" si="15"/>
        <v>0</v>
      </c>
      <c r="BH29" s="44">
        <v>0</v>
      </c>
      <c r="BI29" s="44">
        <f t="shared" si="16"/>
        <v>0</v>
      </c>
      <c r="BJ29" s="44"/>
      <c r="BK29" s="44">
        <f t="shared" si="17"/>
        <v>0</v>
      </c>
      <c r="BL29" s="44"/>
      <c r="BM29" s="44"/>
      <c r="BN29" s="44"/>
      <c r="BO29" s="44"/>
      <c r="BP29" s="44"/>
      <c r="BQ29" s="45">
        <f t="shared" si="18"/>
        <v>0</v>
      </c>
      <c r="BR29" s="44"/>
      <c r="BS29" s="44">
        <f t="shared" si="19"/>
        <v>0</v>
      </c>
      <c r="BT29" s="44"/>
      <c r="BU29" s="44">
        <f t="shared" si="20"/>
        <v>0</v>
      </c>
      <c r="BV29" s="45">
        <f t="shared" si="21"/>
        <v>0</v>
      </c>
      <c r="BW29" s="44"/>
      <c r="BX29" s="45">
        <f t="shared" si="22"/>
        <v>0</v>
      </c>
      <c r="BY29" s="44"/>
      <c r="BZ29" s="45">
        <f t="shared" si="23"/>
        <v>0</v>
      </c>
      <c r="CA29" s="44"/>
      <c r="CB29" s="44"/>
      <c r="CC29" s="44"/>
      <c r="CD29" s="45">
        <f t="shared" si="24"/>
        <v>0</v>
      </c>
      <c r="CE29" s="45"/>
      <c r="CF29" s="45">
        <f t="shared" si="25"/>
        <v>0</v>
      </c>
      <c r="CG29" s="45">
        <f t="shared" si="26"/>
        <v>180</v>
      </c>
      <c r="CH29" s="45">
        <f t="shared" si="34"/>
        <v>36</v>
      </c>
      <c r="CI29" s="44">
        <v>0</v>
      </c>
      <c r="CJ29" s="46">
        <f t="shared" si="27"/>
        <v>0</v>
      </c>
      <c r="CK29" s="47">
        <f t="shared" si="28"/>
        <v>216</v>
      </c>
      <c r="CL29" s="48"/>
      <c r="CM29" s="44">
        <f t="shared" si="29"/>
        <v>0</v>
      </c>
      <c r="CN29" s="44"/>
      <c r="CO29" s="44">
        <f t="shared" si="30"/>
        <v>0</v>
      </c>
      <c r="CP29" s="44"/>
      <c r="CQ29" s="44">
        <f t="shared" si="31"/>
        <v>0</v>
      </c>
      <c r="CR29" s="44">
        <f t="shared" si="32"/>
        <v>0</v>
      </c>
      <c r="CS29" s="44">
        <f t="shared" si="33"/>
        <v>216</v>
      </c>
    </row>
    <row r="30" s="21" customFormat="1" ht="23" customHeight="1" spans="1:97">
      <c r="A30" s="50" t="s">
        <v>519</v>
      </c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2"/>
      <c r="P30" s="53"/>
      <c r="Q30" s="53"/>
      <c r="R30" s="44" t="s">
        <v>520</v>
      </c>
      <c r="S30" s="44">
        <f t="shared" ref="S30:AD30" si="35">SUM(S5:S29)</f>
        <v>5120</v>
      </c>
      <c r="T30" s="44" t="s">
        <v>520</v>
      </c>
      <c r="U30" s="44">
        <f t="shared" si="35"/>
        <v>0</v>
      </c>
      <c r="V30" s="44">
        <f t="shared" si="35"/>
        <v>0</v>
      </c>
      <c r="W30" s="44">
        <f t="shared" si="35"/>
        <v>0</v>
      </c>
      <c r="X30" s="44">
        <f t="shared" si="35"/>
        <v>5120</v>
      </c>
      <c r="Y30" s="44">
        <f t="shared" si="35"/>
        <v>0</v>
      </c>
      <c r="Z30" s="44">
        <f t="shared" si="35"/>
        <v>0</v>
      </c>
      <c r="AA30" s="44">
        <f t="shared" si="35"/>
        <v>0</v>
      </c>
      <c r="AB30" s="44">
        <f t="shared" si="35"/>
        <v>10</v>
      </c>
      <c r="AC30" s="44">
        <f t="shared" si="35"/>
        <v>8</v>
      </c>
      <c r="AD30" s="44">
        <f t="shared" si="35"/>
        <v>4</v>
      </c>
      <c r="AE30" s="44" t="s">
        <v>520</v>
      </c>
      <c r="AF30" s="44">
        <f t="shared" ref="AF30:AV30" si="36">SUM(AF5:AF29)</f>
        <v>132</v>
      </c>
      <c r="AG30" s="44">
        <f t="shared" si="36"/>
        <v>0</v>
      </c>
      <c r="AH30" s="44" t="s">
        <v>520</v>
      </c>
      <c r="AI30" s="44">
        <f t="shared" si="36"/>
        <v>0</v>
      </c>
      <c r="AJ30" s="44">
        <f t="shared" si="36"/>
        <v>0</v>
      </c>
      <c r="AK30" s="44">
        <f t="shared" si="36"/>
        <v>0</v>
      </c>
      <c r="AL30" s="44">
        <f t="shared" si="36"/>
        <v>0</v>
      </c>
      <c r="AM30" s="44">
        <f t="shared" si="36"/>
        <v>0</v>
      </c>
      <c r="AN30" s="44">
        <f t="shared" si="36"/>
        <v>0</v>
      </c>
      <c r="AO30" s="44">
        <f t="shared" si="36"/>
        <v>0</v>
      </c>
      <c r="AP30" s="44">
        <f t="shared" si="36"/>
        <v>0</v>
      </c>
      <c r="AQ30" s="44">
        <f t="shared" si="36"/>
        <v>0</v>
      </c>
      <c r="AR30" s="44">
        <f t="shared" si="36"/>
        <v>0</v>
      </c>
      <c r="AS30" s="44">
        <f t="shared" si="36"/>
        <v>0</v>
      </c>
      <c r="AT30" s="44">
        <f t="shared" si="36"/>
        <v>0</v>
      </c>
      <c r="AU30" s="44">
        <f t="shared" si="36"/>
        <v>0</v>
      </c>
      <c r="AV30" s="44">
        <f t="shared" si="36"/>
        <v>0</v>
      </c>
      <c r="AW30" s="44" t="s">
        <v>520</v>
      </c>
      <c r="AX30" s="44">
        <f t="shared" ref="AX30:CD30" si="37">SUM(AX5:AX29)</f>
        <v>0</v>
      </c>
      <c r="AY30" s="44">
        <f t="shared" si="37"/>
        <v>1</v>
      </c>
      <c r="AZ30" s="44">
        <f t="shared" si="37"/>
        <v>50</v>
      </c>
      <c r="BA30" s="44">
        <f t="shared" si="37"/>
        <v>0</v>
      </c>
      <c r="BB30" s="44">
        <f t="shared" si="37"/>
        <v>0</v>
      </c>
      <c r="BC30" s="44">
        <f t="shared" si="37"/>
        <v>0</v>
      </c>
      <c r="BD30" s="44">
        <f t="shared" si="37"/>
        <v>0</v>
      </c>
      <c r="BE30" s="44">
        <f t="shared" si="37"/>
        <v>0</v>
      </c>
      <c r="BF30" s="44">
        <f t="shared" si="37"/>
        <v>0</v>
      </c>
      <c r="BG30" s="44">
        <f t="shared" si="37"/>
        <v>50</v>
      </c>
      <c r="BH30" s="44">
        <f t="shared" si="37"/>
        <v>2</v>
      </c>
      <c r="BI30" s="44">
        <f t="shared" si="37"/>
        <v>80</v>
      </c>
      <c r="BJ30" s="44">
        <f t="shared" si="37"/>
        <v>0</v>
      </c>
      <c r="BK30" s="44">
        <f t="shared" si="37"/>
        <v>0</v>
      </c>
      <c r="BL30" s="44">
        <f t="shared" si="37"/>
        <v>0</v>
      </c>
      <c r="BM30" s="44">
        <f t="shared" si="37"/>
        <v>0</v>
      </c>
      <c r="BN30" s="44">
        <f t="shared" si="37"/>
        <v>0</v>
      </c>
      <c r="BO30" s="44">
        <f t="shared" si="37"/>
        <v>0</v>
      </c>
      <c r="BP30" s="44">
        <f t="shared" si="37"/>
        <v>0</v>
      </c>
      <c r="BQ30" s="44">
        <f t="shared" si="37"/>
        <v>80</v>
      </c>
      <c r="BR30" s="44">
        <f t="shared" si="37"/>
        <v>0</v>
      </c>
      <c r="BS30" s="44">
        <f t="shared" si="37"/>
        <v>0</v>
      </c>
      <c r="BT30" s="44">
        <f t="shared" si="37"/>
        <v>0</v>
      </c>
      <c r="BU30" s="44">
        <f t="shared" si="37"/>
        <v>0</v>
      </c>
      <c r="BV30" s="44">
        <f t="shared" si="37"/>
        <v>0</v>
      </c>
      <c r="BW30" s="44">
        <f t="shared" si="37"/>
        <v>0</v>
      </c>
      <c r="BX30" s="44">
        <f t="shared" si="37"/>
        <v>0</v>
      </c>
      <c r="BY30" s="44">
        <f t="shared" si="37"/>
        <v>0</v>
      </c>
      <c r="BZ30" s="44">
        <f t="shared" si="37"/>
        <v>0</v>
      </c>
      <c r="CA30" s="44">
        <f t="shared" si="37"/>
        <v>0</v>
      </c>
      <c r="CB30" s="44">
        <f t="shared" si="37"/>
        <v>0</v>
      </c>
      <c r="CC30" s="44">
        <f t="shared" si="37"/>
        <v>0</v>
      </c>
      <c r="CD30" s="44">
        <f t="shared" si="37"/>
        <v>0</v>
      </c>
      <c r="CE30" s="44"/>
      <c r="CF30" s="44"/>
      <c r="CG30" s="44">
        <f t="shared" ref="CG30:CS30" si="38">SUM(CG5:CG29)</f>
        <v>5382</v>
      </c>
      <c r="CH30" s="44">
        <f t="shared" si="38"/>
        <v>988</v>
      </c>
      <c r="CI30" s="44" t="s">
        <v>520</v>
      </c>
      <c r="CJ30" s="54">
        <f t="shared" si="38"/>
        <v>0</v>
      </c>
      <c r="CK30" s="55">
        <f t="shared" si="38"/>
        <v>6370</v>
      </c>
      <c r="CL30" s="44">
        <f t="shared" si="38"/>
        <v>0</v>
      </c>
      <c r="CM30" s="44">
        <f t="shared" si="38"/>
        <v>0</v>
      </c>
      <c r="CN30" s="44">
        <f t="shared" si="38"/>
        <v>0</v>
      </c>
      <c r="CO30" s="44">
        <f t="shared" si="38"/>
        <v>0</v>
      </c>
      <c r="CP30" s="44">
        <f t="shared" si="38"/>
        <v>0</v>
      </c>
      <c r="CQ30" s="44">
        <f t="shared" si="38"/>
        <v>0</v>
      </c>
      <c r="CR30" s="44">
        <f t="shared" si="38"/>
        <v>0</v>
      </c>
      <c r="CS30" s="44">
        <f t="shared" si="38"/>
        <v>6370</v>
      </c>
    </row>
    <row r="31" s="21" customFormat="1" ht="23" customHeight="1" spans="1:97">
      <c r="A31" s="50" t="s">
        <v>612</v>
      </c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2"/>
      <c r="P31" s="56"/>
      <c r="Q31" s="57"/>
      <c r="R31" s="44" t="s">
        <v>520</v>
      </c>
      <c r="S31" s="44" t="s">
        <v>520</v>
      </c>
      <c r="T31" s="44" t="s">
        <v>520</v>
      </c>
      <c r="U31" s="44" t="s">
        <v>520</v>
      </c>
      <c r="V31" s="44" t="s">
        <v>520</v>
      </c>
      <c r="W31" s="44" t="s">
        <v>520</v>
      </c>
      <c r="X31" s="44" t="s">
        <v>520</v>
      </c>
      <c r="Y31" s="44" t="s">
        <v>520</v>
      </c>
      <c r="Z31" s="44" t="s">
        <v>520</v>
      </c>
      <c r="AA31" s="44" t="s">
        <v>520</v>
      </c>
      <c r="AB31" s="44" t="s">
        <v>520</v>
      </c>
      <c r="AC31" s="44" t="s">
        <v>520</v>
      </c>
      <c r="AD31" s="44" t="s">
        <v>520</v>
      </c>
      <c r="AE31" s="44" t="s">
        <v>520</v>
      </c>
      <c r="AF31" s="44" t="s">
        <v>520</v>
      </c>
      <c r="AG31" s="44" t="s">
        <v>520</v>
      </c>
      <c r="AH31" s="44" t="s">
        <v>520</v>
      </c>
      <c r="AI31" s="44" t="s">
        <v>520</v>
      </c>
      <c r="AJ31" s="44" t="s">
        <v>520</v>
      </c>
      <c r="AK31" s="44" t="s">
        <v>520</v>
      </c>
      <c r="AL31" s="44" t="s">
        <v>520</v>
      </c>
      <c r="AM31" s="44" t="s">
        <v>520</v>
      </c>
      <c r="AN31" s="44" t="s">
        <v>520</v>
      </c>
      <c r="AO31" s="44" t="s">
        <v>520</v>
      </c>
      <c r="AP31" s="44" t="s">
        <v>520</v>
      </c>
      <c r="AQ31" s="44" t="s">
        <v>520</v>
      </c>
      <c r="AR31" s="44" t="s">
        <v>520</v>
      </c>
      <c r="AS31" s="44" t="s">
        <v>520</v>
      </c>
      <c r="AT31" s="44" t="s">
        <v>520</v>
      </c>
      <c r="AU31" s="44" t="s">
        <v>520</v>
      </c>
      <c r="AV31" s="44" t="s">
        <v>520</v>
      </c>
      <c r="AW31" s="44" t="s">
        <v>520</v>
      </c>
      <c r="AX31" s="44" t="s">
        <v>520</v>
      </c>
      <c r="AY31" s="44" t="s">
        <v>520</v>
      </c>
      <c r="AZ31" s="44" t="s">
        <v>520</v>
      </c>
      <c r="BA31" s="44" t="s">
        <v>520</v>
      </c>
      <c r="BB31" s="44" t="s">
        <v>520</v>
      </c>
      <c r="BC31" s="44" t="s">
        <v>520</v>
      </c>
      <c r="BD31" s="44" t="s">
        <v>520</v>
      </c>
      <c r="BE31" s="44" t="s">
        <v>520</v>
      </c>
      <c r="BF31" s="44" t="s">
        <v>520</v>
      </c>
      <c r="BG31" s="44" t="s">
        <v>520</v>
      </c>
      <c r="BH31" s="44" t="s">
        <v>520</v>
      </c>
      <c r="BI31" s="44" t="s">
        <v>520</v>
      </c>
      <c r="BJ31" s="44" t="s">
        <v>520</v>
      </c>
      <c r="BK31" s="44" t="s">
        <v>520</v>
      </c>
      <c r="BL31" s="44" t="s">
        <v>520</v>
      </c>
      <c r="BM31" s="44" t="s">
        <v>520</v>
      </c>
      <c r="BN31" s="44" t="s">
        <v>520</v>
      </c>
      <c r="BO31" s="44" t="s">
        <v>520</v>
      </c>
      <c r="BP31" s="44" t="s">
        <v>520</v>
      </c>
      <c r="BQ31" s="44" t="s">
        <v>520</v>
      </c>
      <c r="BR31" s="44" t="s">
        <v>520</v>
      </c>
      <c r="BS31" s="44" t="s">
        <v>520</v>
      </c>
      <c r="BT31" s="44" t="s">
        <v>520</v>
      </c>
      <c r="BU31" s="44" t="s">
        <v>520</v>
      </c>
      <c r="BV31" s="44" t="s">
        <v>520</v>
      </c>
      <c r="BW31" s="44" t="s">
        <v>520</v>
      </c>
      <c r="BX31" s="44" t="s">
        <v>520</v>
      </c>
      <c r="BY31" s="44" t="s">
        <v>520</v>
      </c>
      <c r="BZ31" s="44" t="s">
        <v>520</v>
      </c>
      <c r="CA31" s="44" t="s">
        <v>520</v>
      </c>
      <c r="CB31" s="44" t="s">
        <v>520</v>
      </c>
      <c r="CC31" s="44" t="s">
        <v>520</v>
      </c>
      <c r="CD31" s="44" t="s">
        <v>520</v>
      </c>
      <c r="CE31" s="44"/>
      <c r="CF31" s="44"/>
      <c r="CG31" s="44" t="s">
        <v>520</v>
      </c>
      <c r="CH31" s="44" t="s">
        <v>520</v>
      </c>
      <c r="CI31" s="44" t="s">
        <v>520</v>
      </c>
      <c r="CJ31" s="54" t="s">
        <v>520</v>
      </c>
      <c r="CK31" s="55">
        <f>CK30*1.06</f>
        <v>6752.2</v>
      </c>
      <c r="CL31" s="44" t="s">
        <v>520</v>
      </c>
      <c r="CM31" s="44" t="s">
        <v>520</v>
      </c>
      <c r="CN31" s="44" t="s">
        <v>520</v>
      </c>
      <c r="CO31" s="44" t="s">
        <v>520</v>
      </c>
      <c r="CP31" s="44" t="s">
        <v>520</v>
      </c>
      <c r="CQ31" s="44" t="s">
        <v>520</v>
      </c>
      <c r="CR31" s="44">
        <f>CR30*1.06</f>
        <v>0</v>
      </c>
      <c r="CS31" s="44">
        <f>CS30*1.06</f>
        <v>6752.2</v>
      </c>
    </row>
  </sheetData>
  <autoFilter xmlns:etc="http://www.wps.cn/officeDocument/2017/etCustomData" ref="A4:CN31" etc:filterBottomFollowUsedRange="0">
    <extLst/>
  </autoFilter>
  <mergeCells count="85">
    <mergeCell ref="A1:Q1"/>
    <mergeCell ref="R1:CS1"/>
    <mergeCell ref="R2:X2"/>
    <mergeCell ref="AB2:AF2"/>
    <mergeCell ref="AG2:AJ2"/>
    <mergeCell ref="AK2:AU2"/>
    <mergeCell ref="AV2:AX2"/>
    <mergeCell ref="AY2:BG2"/>
    <mergeCell ref="BH2:BQ2"/>
    <mergeCell ref="BR2:BV2"/>
    <mergeCell ref="BW2:BX2"/>
    <mergeCell ref="BY2:BZ2"/>
    <mergeCell ref="CA2:CD2"/>
    <mergeCell ref="CE2:CF2"/>
    <mergeCell ref="CI2:CJ2"/>
    <mergeCell ref="CL2:CR2"/>
    <mergeCell ref="R3:U3"/>
    <mergeCell ref="V3:W3"/>
    <mergeCell ref="AB3:AD3"/>
    <mergeCell ref="AG3:AH3"/>
    <mergeCell ref="AK3:AL3"/>
    <mergeCell ref="AM3:AN3"/>
    <mergeCell ref="AP3:AQ3"/>
    <mergeCell ref="AY3:AZ3"/>
    <mergeCell ref="BA3:BB3"/>
    <mergeCell ref="BC3:BF3"/>
    <mergeCell ref="BH3:BI3"/>
    <mergeCell ref="BJ3:BK3"/>
    <mergeCell ref="BL3:BO3"/>
    <mergeCell ref="BR3:BS3"/>
    <mergeCell ref="BT3:BU3"/>
    <mergeCell ref="CA3:CC3"/>
    <mergeCell ref="CL3:CM3"/>
    <mergeCell ref="CN3:CO3"/>
    <mergeCell ref="CP3:CQ3"/>
    <mergeCell ref="A30:O30"/>
    <mergeCell ref="A31:O31"/>
    <mergeCell ref="P31:Q31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2:P4"/>
    <mergeCell ref="Q2:Q4"/>
    <mergeCell ref="X3:X4"/>
    <mergeCell ref="Y3:Y4"/>
    <mergeCell ref="Z3:Z4"/>
    <mergeCell ref="AA2:AA4"/>
    <mergeCell ref="AE3:AE4"/>
    <mergeCell ref="AF3:AF4"/>
    <mergeCell ref="AI3:AI4"/>
    <mergeCell ref="AJ3:AJ4"/>
    <mergeCell ref="AU3:AU4"/>
    <mergeCell ref="AV3:AV4"/>
    <mergeCell ref="AW3:AW4"/>
    <mergeCell ref="AX3:AX4"/>
    <mergeCell ref="BG3:BG4"/>
    <mergeCell ref="BP3:BP4"/>
    <mergeCell ref="BQ3:BQ4"/>
    <mergeCell ref="BV3:BV4"/>
    <mergeCell ref="BW3:BW4"/>
    <mergeCell ref="BX3:BX4"/>
    <mergeCell ref="BY3:BY4"/>
    <mergeCell ref="BZ3:BZ4"/>
    <mergeCell ref="CD3:CD4"/>
    <mergeCell ref="CE3:CE4"/>
    <mergeCell ref="CF3:CF4"/>
    <mergeCell ref="CG2:CG4"/>
    <mergeCell ref="CH2:CH4"/>
    <mergeCell ref="CI3:CI4"/>
    <mergeCell ref="CJ3:CJ4"/>
    <mergeCell ref="CK2:CK4"/>
    <mergeCell ref="CR3:CR4"/>
    <mergeCell ref="CS2:CS4"/>
  </mergeCells>
  <dataValidations count="1">
    <dataValidation type="list" allowBlank="1" showInputMessage="1" showErrorMessage="1" sqref="F5:F29">
      <formula1>"Ⅰ,Ⅱ,Ⅲ"</formula1>
    </dataValidation>
  </dataValidations>
  <printOptions horizontalCentered="1"/>
  <pageMargins left="0.236111111111111" right="0.196527777777778" top="0.275" bottom="0.156944444444444" header="0.511805555555556" footer="0.511805555555556"/>
  <pageSetup paperSize="9" scale="40" fitToHeight="0" orientation="landscape" horizont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S33"/>
  <sheetViews>
    <sheetView zoomScale="85" zoomScaleNormal="85" workbookViewId="0">
      <pane xSplit="17" ySplit="4" topLeftCell="R5" activePane="bottomRight" state="frozen"/>
      <selection/>
      <selection pane="topRight"/>
      <selection pane="bottomLeft"/>
      <selection pane="bottomRight" activeCell="DH27" sqref="DH27"/>
    </sheetView>
  </sheetViews>
  <sheetFormatPr defaultColWidth="9" defaultRowHeight="15.6"/>
  <cols>
    <col min="1" max="2" width="8.85833333333333" style="23" customWidth="1"/>
    <col min="3" max="3" width="15.9083333333333" style="23" customWidth="1"/>
    <col min="4" max="4" width="19.1083333333333" style="23" customWidth="1"/>
    <col min="5" max="5" width="19.1166666666667" style="23" hidden="1" customWidth="1"/>
    <col min="6" max="6" width="9.375" style="23" hidden="1" customWidth="1"/>
    <col min="7" max="7" width="23.5" style="23" customWidth="1"/>
    <col min="8" max="8" width="9" style="23" hidden="1" customWidth="1"/>
    <col min="9" max="10" width="15.625" style="23" hidden="1" customWidth="1"/>
    <col min="11" max="11" width="17.125" style="23" hidden="1" customWidth="1"/>
    <col min="12" max="12" width="9" style="23" customWidth="1"/>
    <col min="13" max="13" width="9" style="23" hidden="1" customWidth="1"/>
    <col min="14" max="14" width="16.125" style="23" hidden="1" customWidth="1"/>
    <col min="15" max="15" width="14.625" style="23" customWidth="1"/>
    <col min="16" max="17" width="11.75" style="23" customWidth="1"/>
    <col min="18" max="24" width="9" style="23" hidden="1" customWidth="1"/>
    <col min="25" max="25" width="13.125" style="23" hidden="1" customWidth="1"/>
    <col min="26" max="27" width="13.7416666666667" style="23" hidden="1" customWidth="1"/>
    <col min="28" max="33" width="9" style="23" hidden="1" customWidth="1"/>
    <col min="34" max="35" width="10.7166666666667" style="23" hidden="1" customWidth="1"/>
    <col min="36" max="77" width="9" style="23" hidden="1" customWidth="1"/>
    <col min="78" max="78" width="9" style="24" hidden="1" customWidth="1"/>
    <col min="79" max="88" width="9" style="23" hidden="1" customWidth="1"/>
    <col min="89" max="89" width="20.45" style="23" hidden="1" customWidth="1"/>
    <col min="90" max="96" width="9" style="23" hidden="1" customWidth="1"/>
    <col min="97" max="97" width="10.375" style="23" hidden="1" customWidth="1"/>
    <col min="98" max="109" width="9" style="23" hidden="1" customWidth="1"/>
    <col min="110" max="16384" width="9" style="23"/>
  </cols>
  <sheetData>
    <row r="1" ht="36" customHeight="1" spans="1:97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 t="s">
        <v>1</v>
      </c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</row>
    <row r="2" s="20" customFormat="1" ht="36" customHeight="1" spans="1:97">
      <c r="A2" s="25" t="s">
        <v>2</v>
      </c>
      <c r="B2" s="25" t="s">
        <v>3</v>
      </c>
      <c r="C2" s="25" t="s">
        <v>4</v>
      </c>
      <c r="D2" s="25" t="s">
        <v>5</v>
      </c>
      <c r="E2" s="25" t="s">
        <v>6</v>
      </c>
      <c r="F2" s="25" t="s">
        <v>7</v>
      </c>
      <c r="G2" s="25" t="s">
        <v>8</v>
      </c>
      <c r="H2" s="25" t="s">
        <v>9</v>
      </c>
      <c r="I2" s="25" t="s">
        <v>10</v>
      </c>
      <c r="J2" s="25" t="s">
        <v>11</v>
      </c>
      <c r="K2" s="25" t="s">
        <v>12</v>
      </c>
      <c r="L2" s="25" t="s">
        <v>13</v>
      </c>
      <c r="M2" s="25" t="s">
        <v>14</v>
      </c>
      <c r="N2" s="25" t="s">
        <v>15</v>
      </c>
      <c r="O2" s="25" t="s">
        <v>16</v>
      </c>
      <c r="P2" s="26" t="s">
        <v>17</v>
      </c>
      <c r="Q2" s="26" t="s">
        <v>18</v>
      </c>
      <c r="R2" s="27" t="s">
        <v>19</v>
      </c>
      <c r="S2" s="27"/>
      <c r="T2" s="27"/>
      <c r="U2" s="27"/>
      <c r="V2" s="27"/>
      <c r="W2" s="27"/>
      <c r="X2" s="27"/>
      <c r="Y2" s="25" t="s">
        <v>20</v>
      </c>
      <c r="Z2" s="25" t="s">
        <v>21</v>
      </c>
      <c r="AA2" s="25" t="s">
        <v>22</v>
      </c>
      <c r="AB2" s="25" t="s">
        <v>23</v>
      </c>
      <c r="AC2" s="25"/>
      <c r="AD2" s="25"/>
      <c r="AE2" s="25"/>
      <c r="AF2" s="25"/>
      <c r="AG2" s="25" t="s">
        <v>24</v>
      </c>
      <c r="AH2" s="25"/>
      <c r="AI2" s="25"/>
      <c r="AJ2" s="25"/>
      <c r="AK2" s="25" t="s">
        <v>25</v>
      </c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 t="s">
        <v>26</v>
      </c>
      <c r="AW2" s="25"/>
      <c r="AX2" s="25"/>
      <c r="AY2" s="25" t="s">
        <v>27</v>
      </c>
      <c r="AZ2" s="25"/>
      <c r="BA2" s="25"/>
      <c r="BB2" s="25"/>
      <c r="BC2" s="25"/>
      <c r="BD2" s="25"/>
      <c r="BE2" s="25"/>
      <c r="BF2" s="25"/>
      <c r="BG2" s="25"/>
      <c r="BH2" s="25" t="s">
        <v>28</v>
      </c>
      <c r="BI2" s="25"/>
      <c r="BJ2" s="25"/>
      <c r="BK2" s="25"/>
      <c r="BL2" s="25"/>
      <c r="BM2" s="25"/>
      <c r="BN2" s="25"/>
      <c r="BO2" s="25"/>
      <c r="BP2" s="25"/>
      <c r="BQ2" s="25"/>
      <c r="BR2" s="25" t="s">
        <v>29</v>
      </c>
      <c r="BS2" s="25"/>
      <c r="BT2" s="25"/>
      <c r="BU2" s="25"/>
      <c r="BV2" s="25"/>
      <c r="BW2" s="25" t="s">
        <v>30</v>
      </c>
      <c r="BX2" s="25"/>
      <c r="BY2" s="25" t="s">
        <v>31</v>
      </c>
      <c r="BZ2" s="25"/>
      <c r="CA2" s="25" t="s">
        <v>32</v>
      </c>
      <c r="CB2" s="25"/>
      <c r="CC2" s="25"/>
      <c r="CD2" s="25"/>
      <c r="CE2" s="25" t="s">
        <v>33</v>
      </c>
      <c r="CF2" s="25"/>
      <c r="CG2" s="28" t="s">
        <v>34</v>
      </c>
      <c r="CH2" s="28" t="s">
        <v>35</v>
      </c>
      <c r="CI2" s="25" t="s">
        <v>36</v>
      </c>
      <c r="CJ2" s="25"/>
      <c r="CK2" s="29" t="s">
        <v>17</v>
      </c>
      <c r="CL2" s="30" t="s">
        <v>37</v>
      </c>
      <c r="CM2" s="30"/>
      <c r="CN2" s="30"/>
      <c r="CO2" s="30"/>
      <c r="CP2" s="30"/>
      <c r="CQ2" s="30"/>
      <c r="CR2" s="30"/>
      <c r="CS2" s="30" t="s">
        <v>38</v>
      </c>
    </row>
    <row r="3" s="20" customFormat="1" ht="61" customHeight="1" spans="1:97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6"/>
      <c r="Q3" s="26"/>
      <c r="R3" s="27" t="s">
        <v>39</v>
      </c>
      <c r="S3" s="27"/>
      <c r="T3" s="27"/>
      <c r="U3" s="27"/>
      <c r="V3" s="27" t="s">
        <v>40</v>
      </c>
      <c r="W3" s="27"/>
      <c r="X3" s="31" t="s">
        <v>41</v>
      </c>
      <c r="Y3" s="32" t="s">
        <v>42</v>
      </c>
      <c r="Z3" s="32" t="s">
        <v>42</v>
      </c>
      <c r="AA3" s="25"/>
      <c r="AB3" s="33" t="s">
        <v>43</v>
      </c>
      <c r="AC3" s="33"/>
      <c r="AD3" s="33"/>
      <c r="AE3" s="25" t="s">
        <v>44</v>
      </c>
      <c r="AF3" s="28" t="s">
        <v>45</v>
      </c>
      <c r="AG3" s="25" t="s">
        <v>46</v>
      </c>
      <c r="AH3" s="25"/>
      <c r="AI3" s="25" t="s">
        <v>47</v>
      </c>
      <c r="AJ3" s="28" t="s">
        <v>48</v>
      </c>
      <c r="AK3" s="25" t="s">
        <v>49</v>
      </c>
      <c r="AL3" s="25"/>
      <c r="AM3" s="25" t="s">
        <v>50</v>
      </c>
      <c r="AN3" s="25"/>
      <c r="AO3" s="25" t="s">
        <v>51</v>
      </c>
      <c r="AP3" s="25" t="s">
        <v>52</v>
      </c>
      <c r="AQ3" s="25"/>
      <c r="AR3" s="25" t="s">
        <v>53</v>
      </c>
      <c r="AS3" s="25" t="s">
        <v>54</v>
      </c>
      <c r="AT3" s="25" t="s">
        <v>55</v>
      </c>
      <c r="AU3" s="28" t="s">
        <v>56</v>
      </c>
      <c r="AV3" s="25" t="s">
        <v>57</v>
      </c>
      <c r="AW3" s="25" t="s">
        <v>58</v>
      </c>
      <c r="AX3" s="28" t="s">
        <v>59</v>
      </c>
      <c r="AY3" s="25" t="s">
        <v>49</v>
      </c>
      <c r="AZ3" s="25"/>
      <c r="BA3" s="25" t="s">
        <v>50</v>
      </c>
      <c r="BB3" s="25"/>
      <c r="BC3" s="25" t="s">
        <v>60</v>
      </c>
      <c r="BD3" s="25"/>
      <c r="BE3" s="25"/>
      <c r="BF3" s="25"/>
      <c r="BG3" s="28" t="s">
        <v>61</v>
      </c>
      <c r="BH3" s="25" t="s">
        <v>49</v>
      </c>
      <c r="BI3" s="25"/>
      <c r="BJ3" s="25" t="s">
        <v>50</v>
      </c>
      <c r="BK3" s="25"/>
      <c r="BL3" s="25" t="s">
        <v>62</v>
      </c>
      <c r="BM3" s="25"/>
      <c r="BN3" s="25"/>
      <c r="BO3" s="25"/>
      <c r="BP3" s="25" t="s">
        <v>63</v>
      </c>
      <c r="BQ3" s="28" t="s">
        <v>64</v>
      </c>
      <c r="BR3" s="25" t="s">
        <v>65</v>
      </c>
      <c r="BS3" s="25"/>
      <c r="BT3" s="33" t="s">
        <v>66</v>
      </c>
      <c r="BU3" s="33"/>
      <c r="BV3" s="28" t="s">
        <v>67</v>
      </c>
      <c r="BW3" s="25" t="s">
        <v>68</v>
      </c>
      <c r="BX3" s="28" t="s">
        <v>69</v>
      </c>
      <c r="BY3" s="25" t="s">
        <v>70</v>
      </c>
      <c r="BZ3" s="28" t="s">
        <v>71</v>
      </c>
      <c r="CA3" s="30" t="s">
        <v>70</v>
      </c>
      <c r="CB3" s="30"/>
      <c r="CC3" s="30"/>
      <c r="CD3" s="28" t="s">
        <v>72</v>
      </c>
      <c r="CE3" s="25" t="s">
        <v>73</v>
      </c>
      <c r="CF3" s="28" t="s">
        <v>74</v>
      </c>
      <c r="CG3" s="28"/>
      <c r="CH3" s="28"/>
      <c r="CI3" s="25" t="s">
        <v>75</v>
      </c>
      <c r="CJ3" s="28" t="s">
        <v>76</v>
      </c>
      <c r="CK3" s="29"/>
      <c r="CL3" s="30" t="s">
        <v>77</v>
      </c>
      <c r="CM3" s="30"/>
      <c r="CN3" s="30" t="s">
        <v>78</v>
      </c>
      <c r="CO3" s="30"/>
      <c r="CP3" s="30" t="s">
        <v>79</v>
      </c>
      <c r="CQ3" s="30"/>
      <c r="CR3" s="30" t="s">
        <v>80</v>
      </c>
      <c r="CS3" s="34"/>
    </row>
    <row r="4" s="20" customFormat="1" ht="81" customHeight="1" spans="1:97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6"/>
      <c r="Q4" s="26"/>
      <c r="R4" s="25" t="s">
        <v>81</v>
      </c>
      <c r="S4" s="35" t="s">
        <v>82</v>
      </c>
      <c r="T4" s="35" t="s">
        <v>83</v>
      </c>
      <c r="U4" s="35" t="s">
        <v>82</v>
      </c>
      <c r="V4" s="25" t="s">
        <v>84</v>
      </c>
      <c r="W4" s="27" t="s">
        <v>85</v>
      </c>
      <c r="X4" s="31"/>
      <c r="Y4" s="32"/>
      <c r="Z4" s="32"/>
      <c r="AA4" s="25"/>
      <c r="AB4" s="25" t="s">
        <v>86</v>
      </c>
      <c r="AC4" s="25" t="s">
        <v>87</v>
      </c>
      <c r="AD4" s="25" t="s">
        <v>88</v>
      </c>
      <c r="AE4" s="25"/>
      <c r="AF4" s="28"/>
      <c r="AG4" s="32" t="s">
        <v>89</v>
      </c>
      <c r="AH4" s="25" t="s">
        <v>90</v>
      </c>
      <c r="AI4" s="25"/>
      <c r="AJ4" s="28"/>
      <c r="AK4" s="33" t="s">
        <v>91</v>
      </c>
      <c r="AL4" s="25" t="s">
        <v>92</v>
      </c>
      <c r="AM4" s="25" t="s">
        <v>93</v>
      </c>
      <c r="AN4" s="25" t="s">
        <v>94</v>
      </c>
      <c r="AO4" s="25" t="s">
        <v>95</v>
      </c>
      <c r="AP4" s="25" t="s">
        <v>96</v>
      </c>
      <c r="AQ4" s="25" t="s">
        <v>97</v>
      </c>
      <c r="AR4" s="25" t="s">
        <v>98</v>
      </c>
      <c r="AS4" s="25" t="s">
        <v>99</v>
      </c>
      <c r="AT4" s="25" t="s">
        <v>100</v>
      </c>
      <c r="AU4" s="28"/>
      <c r="AV4" s="25"/>
      <c r="AW4" s="25"/>
      <c r="AX4" s="28"/>
      <c r="AY4" s="25" t="s">
        <v>91</v>
      </c>
      <c r="AZ4" s="25" t="s">
        <v>101</v>
      </c>
      <c r="BA4" s="25" t="s">
        <v>93</v>
      </c>
      <c r="BB4" s="25" t="s">
        <v>102</v>
      </c>
      <c r="BC4" s="25" t="s">
        <v>103</v>
      </c>
      <c r="BD4" s="25" t="s">
        <v>104</v>
      </c>
      <c r="BE4" s="25" t="s">
        <v>105</v>
      </c>
      <c r="BF4" s="25" t="s">
        <v>106</v>
      </c>
      <c r="BG4" s="28"/>
      <c r="BH4" s="25" t="s">
        <v>91</v>
      </c>
      <c r="BI4" s="25" t="s">
        <v>107</v>
      </c>
      <c r="BJ4" s="25" t="s">
        <v>93</v>
      </c>
      <c r="BK4" s="25" t="s">
        <v>108</v>
      </c>
      <c r="BL4" s="25" t="s">
        <v>109</v>
      </c>
      <c r="BM4" s="25" t="s">
        <v>110</v>
      </c>
      <c r="BN4" s="25" t="s">
        <v>111</v>
      </c>
      <c r="BO4" s="25" t="s">
        <v>112</v>
      </c>
      <c r="BP4" s="25"/>
      <c r="BQ4" s="28"/>
      <c r="BR4" s="25" t="s">
        <v>113</v>
      </c>
      <c r="BS4" s="25" t="s">
        <v>114</v>
      </c>
      <c r="BT4" s="25" t="s">
        <v>115</v>
      </c>
      <c r="BU4" s="25" t="s">
        <v>116</v>
      </c>
      <c r="BV4" s="28"/>
      <c r="BW4" s="25"/>
      <c r="BX4" s="28"/>
      <c r="BY4" s="25"/>
      <c r="BZ4" s="28"/>
      <c r="CA4" s="25" t="s">
        <v>117</v>
      </c>
      <c r="CB4" s="25" t="s">
        <v>118</v>
      </c>
      <c r="CC4" s="25" t="s">
        <v>119</v>
      </c>
      <c r="CD4" s="28"/>
      <c r="CE4" s="25"/>
      <c r="CF4" s="28"/>
      <c r="CG4" s="28"/>
      <c r="CH4" s="28"/>
      <c r="CI4" s="25"/>
      <c r="CJ4" s="28"/>
      <c r="CK4" s="29"/>
      <c r="CL4" s="30" t="s">
        <v>120</v>
      </c>
      <c r="CM4" s="30" t="s">
        <v>82</v>
      </c>
      <c r="CN4" s="30" t="s">
        <v>120</v>
      </c>
      <c r="CO4" s="30" t="s">
        <v>82</v>
      </c>
      <c r="CP4" s="30" t="s">
        <v>120</v>
      </c>
      <c r="CQ4" s="30" t="s">
        <v>82</v>
      </c>
      <c r="CR4" s="30"/>
      <c r="CS4" s="34"/>
    </row>
    <row r="5" s="21" customFormat="1" ht="23" customHeight="1" spans="1:97">
      <c r="A5" s="36">
        <v>1</v>
      </c>
      <c r="B5" s="36" t="s">
        <v>613</v>
      </c>
      <c r="C5" s="33" t="s">
        <v>614</v>
      </c>
      <c r="D5" s="33" t="s">
        <v>615</v>
      </c>
      <c r="E5" s="33" t="s">
        <v>616</v>
      </c>
      <c r="F5" s="37" t="s">
        <v>230</v>
      </c>
      <c r="G5" s="33" t="s">
        <v>617</v>
      </c>
      <c r="H5" s="37"/>
      <c r="I5" s="37"/>
      <c r="J5" s="37"/>
      <c r="K5" s="33" t="s">
        <v>618</v>
      </c>
      <c r="L5" s="37">
        <v>0.4</v>
      </c>
      <c r="M5" s="37"/>
      <c r="N5" s="37"/>
      <c r="O5" s="33" t="s">
        <v>619</v>
      </c>
      <c r="P5" s="38"/>
      <c r="Q5" s="38"/>
      <c r="R5" s="39">
        <f t="shared" ref="R5:R68" si="0">L5</f>
        <v>0.4</v>
      </c>
      <c r="S5" s="39">
        <f t="shared" ref="S5:S68" si="1">_xlfn.IFS(R5=0,0,R5&lt;1,180,R5&lt;5,220,R5&lt;10,260,R5&lt;20,320,R5&lt;50,380,R5&lt;100,480,R5&gt;=100,480+6*(R5-100))</f>
        <v>180</v>
      </c>
      <c r="T5" s="39">
        <f t="shared" ref="T5:T68" si="2">M5</f>
        <v>0</v>
      </c>
      <c r="U5" s="39">
        <f t="shared" ref="U5:U68" si="3">_xlfn.IFS(T5=0,0,T5&lt;=20,200,T5&lt;=50,300,T5&gt;50,250+T5)</f>
        <v>0</v>
      </c>
      <c r="V5" s="39">
        <f t="shared" ref="V5:V68" si="4">_xlfn.IFS(F5="",0,F5="Ⅰ",0,F5="Ⅱ",S5*0.5,F5="Ⅲ",S5*0.7)</f>
        <v>90</v>
      </c>
      <c r="W5" s="39"/>
      <c r="X5" s="40">
        <f t="shared" ref="X5:X68" si="5">S5+U5+V5+W5</f>
        <v>270</v>
      </c>
      <c r="Y5" s="39"/>
      <c r="Z5" s="39"/>
      <c r="AA5" s="39"/>
      <c r="AB5" s="39">
        <v>10</v>
      </c>
      <c r="AC5" s="39">
        <v>8</v>
      </c>
      <c r="AD5" s="39">
        <v>4</v>
      </c>
      <c r="AE5" s="39">
        <v>6</v>
      </c>
      <c r="AF5" s="40">
        <f t="shared" ref="AF5:AF68" si="6">(AB5+AC5+AD5)*AE5</f>
        <v>132</v>
      </c>
      <c r="AG5" s="39"/>
      <c r="AH5" s="39">
        <f t="shared" ref="AH5:AH68" si="7">_xlfn.IFS(AG5&lt;=20,65,AG5&gt;20,(65*(1+0.2*ROUNDUP((AG5-20)/5,0))))</f>
        <v>65</v>
      </c>
      <c r="AI5" s="39"/>
      <c r="AJ5" s="40">
        <f t="shared" ref="AJ5:AJ68" si="8">AG5*AI5</f>
        <v>0</v>
      </c>
      <c r="AK5" s="39"/>
      <c r="AL5" s="39">
        <f t="shared" ref="AL5:AL68" si="9">AK5*50</f>
        <v>0</v>
      </c>
      <c r="AM5" s="39"/>
      <c r="AN5" s="39">
        <f t="shared" ref="AN5:AN68" si="10">AM5*30</f>
        <v>0</v>
      </c>
      <c r="AO5" s="39"/>
      <c r="AP5" s="39"/>
      <c r="AQ5" s="39">
        <f t="shared" ref="AQ5:AQ68" si="11">AP5*300</f>
        <v>0</v>
      </c>
      <c r="AR5" s="39"/>
      <c r="AS5" s="39"/>
      <c r="AT5" s="39"/>
      <c r="AU5" s="40">
        <f t="shared" ref="AU5:AU68" si="12">AL5+AN5+AO5+AQ5+AR5+AS5+AT5</f>
        <v>0</v>
      </c>
      <c r="AV5" s="39"/>
      <c r="AW5" s="39"/>
      <c r="AX5" s="40"/>
      <c r="AY5" s="39">
        <v>1</v>
      </c>
      <c r="AZ5" s="39">
        <f t="shared" ref="AZ5:AZ68" si="13">AY5*50</f>
        <v>50</v>
      </c>
      <c r="BA5" s="39"/>
      <c r="BB5" s="39">
        <f t="shared" ref="BB5:BB68" si="14">BA5*20</f>
        <v>0</v>
      </c>
      <c r="BC5" s="39"/>
      <c r="BD5" s="39"/>
      <c r="BE5" s="39"/>
      <c r="BF5" s="39"/>
      <c r="BG5" s="40">
        <f t="shared" ref="BG5:BG68" si="15">AZ5+BB5+BC5*50+BD5*55+BE5*60+BF5*60</f>
        <v>50</v>
      </c>
      <c r="BH5" s="39">
        <v>2</v>
      </c>
      <c r="BI5" s="39">
        <f t="shared" ref="BI5:BI68" si="16">BH5*40</f>
        <v>80</v>
      </c>
      <c r="BJ5" s="39"/>
      <c r="BK5" s="39">
        <f t="shared" ref="BK5:BK68" si="17">BJ5*90</f>
        <v>0</v>
      </c>
      <c r="BL5" s="39"/>
      <c r="BM5" s="39"/>
      <c r="BN5" s="39"/>
      <c r="BO5" s="39"/>
      <c r="BP5" s="39"/>
      <c r="BQ5" s="40">
        <f t="shared" ref="BQ5:BQ68" si="18">BI5+BK5+BL5+BM5+BN5+BO5+BP5</f>
        <v>80</v>
      </c>
      <c r="BR5" s="39"/>
      <c r="BS5" s="39">
        <f t="shared" ref="BS5:BS68" si="19">_xlfn.IFS(BR5&lt;=2,25*BR5,2&lt;BR5&lt;=8,200*BR5,BR5&gt;8,300*BR5)</f>
        <v>0</v>
      </c>
      <c r="BT5" s="39"/>
      <c r="BU5" s="39">
        <f t="shared" ref="BU5:BU68" si="20">BT5*50</f>
        <v>0</v>
      </c>
      <c r="BV5" s="40">
        <f t="shared" ref="BV5:BV68" si="21">BS5+BU5</f>
        <v>0</v>
      </c>
      <c r="BW5" s="39"/>
      <c r="BX5" s="40">
        <f t="shared" ref="BX5:BX68" si="22">BW5*50</f>
        <v>0</v>
      </c>
      <c r="BY5" s="39"/>
      <c r="BZ5" s="40">
        <f t="shared" ref="BZ5:BZ68" si="23">BY5*20</f>
        <v>0</v>
      </c>
      <c r="CA5" s="39"/>
      <c r="CB5" s="39"/>
      <c r="CC5" s="39"/>
      <c r="CD5" s="40">
        <f t="shared" ref="CD5:CD68" si="24">CA5*700+CB5*100+CC5*20</f>
        <v>0</v>
      </c>
      <c r="CE5" s="40"/>
      <c r="CF5" s="40">
        <f t="shared" ref="CF5:CF68" si="25">CE5*80</f>
        <v>0</v>
      </c>
      <c r="CG5" s="40">
        <f t="shared" ref="CG5:CG68" si="26">X5+Y5+Z5+AA5+AF5+AJ5+AU5+BG5+BQ5+BV5+BZ5+CD5+AX5+BX5+CF5</f>
        <v>532</v>
      </c>
      <c r="CH5" s="40">
        <v>0</v>
      </c>
      <c r="CI5" s="39">
        <v>0</v>
      </c>
      <c r="CJ5" s="41">
        <f t="shared" ref="CJ5:CJ68" si="27">_xlfn.IFS(CI5&lt;3,0,CI5&lt;7,CG5*20%,CI5&lt;11,CG5*30%,CI5&lt;31,CG5*(30%+5%*INT((CI5-7)/4)),CI5&gt;=31,CG5*60%)</f>
        <v>0</v>
      </c>
      <c r="CK5" s="42">
        <f t="shared" ref="CK5:CK68" si="28">ROUND(CG5+CH5+CJ5,0)</f>
        <v>532</v>
      </c>
      <c r="CL5" s="43"/>
      <c r="CM5" s="39">
        <f t="shared" ref="CM5:CM68" si="29">CL5*1500</f>
        <v>0</v>
      </c>
      <c r="CN5" s="39"/>
      <c r="CO5" s="39">
        <f t="shared" ref="CO5:CO68" si="30">CN5*300</f>
        <v>0</v>
      </c>
      <c r="CP5" s="39"/>
      <c r="CQ5" s="39">
        <f t="shared" ref="CQ5:CQ68" si="31">CP5*50</f>
        <v>0</v>
      </c>
      <c r="CR5" s="39">
        <f t="shared" ref="CR5:CR68" si="32">CM5+CO5+CQ5</f>
        <v>0</v>
      </c>
      <c r="CS5" s="44">
        <f t="shared" ref="CS5:CS68" si="33">CK5+CR5</f>
        <v>532</v>
      </c>
    </row>
    <row r="6" s="22" customFormat="1" ht="23" customHeight="1" spans="1:97">
      <c r="A6" s="36">
        <v>2</v>
      </c>
      <c r="B6" s="36" t="s">
        <v>613</v>
      </c>
      <c r="C6" s="33" t="s">
        <v>620</v>
      </c>
      <c r="D6" s="33" t="s">
        <v>621</v>
      </c>
      <c r="E6" s="33" t="s">
        <v>622</v>
      </c>
      <c r="F6" s="37" t="s">
        <v>125</v>
      </c>
      <c r="G6" s="33" t="s">
        <v>623</v>
      </c>
      <c r="H6" s="37"/>
      <c r="I6" s="37"/>
      <c r="J6" s="37"/>
      <c r="K6" s="33" t="s">
        <v>624</v>
      </c>
      <c r="L6" s="37">
        <v>3.9</v>
      </c>
      <c r="M6" s="37"/>
      <c r="N6" s="37"/>
      <c r="O6" s="33" t="s">
        <v>619</v>
      </c>
      <c r="P6" s="38"/>
      <c r="Q6" s="38"/>
      <c r="R6" s="44">
        <f t="shared" si="0"/>
        <v>3.9</v>
      </c>
      <c r="S6" s="44">
        <f t="shared" si="1"/>
        <v>220</v>
      </c>
      <c r="T6" s="44">
        <f t="shared" si="2"/>
        <v>0</v>
      </c>
      <c r="U6" s="44">
        <f t="shared" si="3"/>
        <v>0</v>
      </c>
      <c r="V6" s="44">
        <f t="shared" si="4"/>
        <v>0</v>
      </c>
      <c r="W6" s="44"/>
      <c r="X6" s="45">
        <f t="shared" si="5"/>
        <v>220</v>
      </c>
      <c r="Y6" s="44"/>
      <c r="Z6" s="44"/>
      <c r="AA6" s="44"/>
      <c r="AB6" s="44"/>
      <c r="AC6" s="44"/>
      <c r="AD6" s="44"/>
      <c r="AE6" s="44">
        <v>6</v>
      </c>
      <c r="AF6" s="45">
        <f t="shared" si="6"/>
        <v>0</v>
      </c>
      <c r="AG6" s="44"/>
      <c r="AH6" s="44">
        <f t="shared" si="7"/>
        <v>65</v>
      </c>
      <c r="AI6" s="44"/>
      <c r="AJ6" s="45">
        <f t="shared" si="8"/>
        <v>0</v>
      </c>
      <c r="AK6" s="44"/>
      <c r="AL6" s="44">
        <f t="shared" si="9"/>
        <v>0</v>
      </c>
      <c r="AM6" s="44"/>
      <c r="AN6" s="44">
        <f t="shared" si="10"/>
        <v>0</v>
      </c>
      <c r="AO6" s="44"/>
      <c r="AP6" s="44"/>
      <c r="AQ6" s="44">
        <f t="shared" si="11"/>
        <v>0</v>
      </c>
      <c r="AR6" s="44"/>
      <c r="AS6" s="44"/>
      <c r="AT6" s="44"/>
      <c r="AU6" s="45">
        <f t="shared" si="12"/>
        <v>0</v>
      </c>
      <c r="AV6" s="44"/>
      <c r="AW6" s="44"/>
      <c r="AX6" s="45"/>
      <c r="AY6" s="44"/>
      <c r="AZ6" s="44">
        <f t="shared" si="13"/>
        <v>0</v>
      </c>
      <c r="BA6" s="44"/>
      <c r="BB6" s="44">
        <f t="shared" si="14"/>
        <v>0</v>
      </c>
      <c r="BC6" s="44"/>
      <c r="BD6" s="44"/>
      <c r="BE6" s="44"/>
      <c r="BF6" s="44"/>
      <c r="BG6" s="45">
        <f t="shared" si="15"/>
        <v>0</v>
      </c>
      <c r="BH6" s="44">
        <v>0</v>
      </c>
      <c r="BI6" s="44">
        <f t="shared" si="16"/>
        <v>0</v>
      </c>
      <c r="BJ6" s="44"/>
      <c r="BK6" s="44">
        <f t="shared" si="17"/>
        <v>0</v>
      </c>
      <c r="BL6" s="44"/>
      <c r="BM6" s="44"/>
      <c r="BN6" s="44"/>
      <c r="BO6" s="44"/>
      <c r="BP6" s="44"/>
      <c r="BQ6" s="45">
        <f t="shared" si="18"/>
        <v>0</v>
      </c>
      <c r="BR6" s="44"/>
      <c r="BS6" s="44">
        <f t="shared" si="19"/>
        <v>0</v>
      </c>
      <c r="BT6" s="44"/>
      <c r="BU6" s="44">
        <f t="shared" si="20"/>
        <v>0</v>
      </c>
      <c r="BV6" s="45">
        <f t="shared" si="21"/>
        <v>0</v>
      </c>
      <c r="BW6" s="44"/>
      <c r="BX6" s="45">
        <f t="shared" si="22"/>
        <v>0</v>
      </c>
      <c r="BY6" s="44"/>
      <c r="BZ6" s="45">
        <f t="shared" si="23"/>
        <v>0</v>
      </c>
      <c r="CA6" s="44"/>
      <c r="CB6" s="44"/>
      <c r="CC6" s="44"/>
      <c r="CD6" s="45">
        <f t="shared" si="24"/>
        <v>0</v>
      </c>
      <c r="CE6" s="45"/>
      <c r="CF6" s="45">
        <f t="shared" si="25"/>
        <v>0</v>
      </c>
      <c r="CG6" s="45">
        <f t="shared" si="26"/>
        <v>220</v>
      </c>
      <c r="CH6" s="45">
        <f t="shared" ref="CH6:CH69" si="34">CG6*0.2</f>
        <v>44</v>
      </c>
      <c r="CI6" s="44">
        <v>0</v>
      </c>
      <c r="CJ6" s="46">
        <f t="shared" si="27"/>
        <v>0</v>
      </c>
      <c r="CK6" s="47">
        <f t="shared" si="28"/>
        <v>264</v>
      </c>
      <c r="CL6" s="48"/>
      <c r="CM6" s="44">
        <f t="shared" si="29"/>
        <v>0</v>
      </c>
      <c r="CN6" s="44"/>
      <c r="CO6" s="44">
        <f t="shared" si="30"/>
        <v>0</v>
      </c>
      <c r="CP6" s="44"/>
      <c r="CQ6" s="44">
        <f t="shared" si="31"/>
        <v>0</v>
      </c>
      <c r="CR6" s="44">
        <f t="shared" si="32"/>
        <v>0</v>
      </c>
      <c r="CS6" s="44">
        <f t="shared" si="33"/>
        <v>264</v>
      </c>
    </row>
    <row r="7" s="21" customFormat="1" ht="23" customHeight="1" spans="1:97">
      <c r="A7" s="36">
        <v>3</v>
      </c>
      <c r="B7" s="36" t="s">
        <v>613</v>
      </c>
      <c r="C7" s="33" t="s">
        <v>625</v>
      </c>
      <c r="D7" s="33" t="s">
        <v>626</v>
      </c>
      <c r="E7" s="33" t="s">
        <v>627</v>
      </c>
      <c r="F7" s="37" t="s">
        <v>125</v>
      </c>
      <c r="G7" s="33" t="s">
        <v>628</v>
      </c>
      <c r="H7" s="37"/>
      <c r="I7" s="37"/>
      <c r="J7" s="37"/>
      <c r="K7" s="33" t="s">
        <v>624</v>
      </c>
      <c r="L7" s="37">
        <v>2.2</v>
      </c>
      <c r="M7" s="37"/>
      <c r="N7" s="37"/>
      <c r="O7" s="33" t="s">
        <v>619</v>
      </c>
      <c r="P7" s="38"/>
      <c r="Q7" s="38"/>
      <c r="R7" s="44">
        <f t="shared" si="0"/>
        <v>2.2</v>
      </c>
      <c r="S7" s="44">
        <f t="shared" si="1"/>
        <v>220</v>
      </c>
      <c r="T7" s="44">
        <f t="shared" si="2"/>
        <v>0</v>
      </c>
      <c r="U7" s="44">
        <f t="shared" si="3"/>
        <v>0</v>
      </c>
      <c r="V7" s="44">
        <f t="shared" si="4"/>
        <v>0</v>
      </c>
      <c r="W7" s="44"/>
      <c r="X7" s="45">
        <f t="shared" si="5"/>
        <v>220</v>
      </c>
      <c r="Y7" s="44"/>
      <c r="Z7" s="44"/>
      <c r="AA7" s="44"/>
      <c r="AB7" s="44"/>
      <c r="AC7" s="44"/>
      <c r="AD7" s="44"/>
      <c r="AE7" s="44">
        <v>6</v>
      </c>
      <c r="AF7" s="45">
        <f t="shared" si="6"/>
        <v>0</v>
      </c>
      <c r="AG7" s="44"/>
      <c r="AH7" s="44">
        <f t="shared" si="7"/>
        <v>65</v>
      </c>
      <c r="AI7" s="44"/>
      <c r="AJ7" s="45">
        <f t="shared" si="8"/>
        <v>0</v>
      </c>
      <c r="AK7" s="44"/>
      <c r="AL7" s="44">
        <f t="shared" si="9"/>
        <v>0</v>
      </c>
      <c r="AM7" s="44"/>
      <c r="AN7" s="44">
        <f t="shared" si="10"/>
        <v>0</v>
      </c>
      <c r="AO7" s="44"/>
      <c r="AP7" s="44"/>
      <c r="AQ7" s="44">
        <f t="shared" si="11"/>
        <v>0</v>
      </c>
      <c r="AR7" s="44"/>
      <c r="AS7" s="44"/>
      <c r="AT7" s="44"/>
      <c r="AU7" s="45">
        <f t="shared" si="12"/>
        <v>0</v>
      </c>
      <c r="AV7" s="44"/>
      <c r="AW7" s="44"/>
      <c r="AX7" s="45"/>
      <c r="AY7" s="44"/>
      <c r="AZ7" s="44">
        <f t="shared" si="13"/>
        <v>0</v>
      </c>
      <c r="BA7" s="44"/>
      <c r="BB7" s="44">
        <f t="shared" si="14"/>
        <v>0</v>
      </c>
      <c r="BC7" s="44"/>
      <c r="BD7" s="44"/>
      <c r="BE7" s="44"/>
      <c r="BF7" s="44"/>
      <c r="BG7" s="45">
        <f t="shared" si="15"/>
        <v>0</v>
      </c>
      <c r="BH7" s="44">
        <v>0</v>
      </c>
      <c r="BI7" s="44">
        <f t="shared" si="16"/>
        <v>0</v>
      </c>
      <c r="BJ7" s="44"/>
      <c r="BK7" s="44">
        <f t="shared" si="17"/>
        <v>0</v>
      </c>
      <c r="BL7" s="44"/>
      <c r="BM7" s="44"/>
      <c r="BN7" s="44"/>
      <c r="BO7" s="44"/>
      <c r="BP7" s="44"/>
      <c r="BQ7" s="45">
        <f t="shared" si="18"/>
        <v>0</v>
      </c>
      <c r="BR7" s="44"/>
      <c r="BS7" s="44">
        <f t="shared" si="19"/>
        <v>0</v>
      </c>
      <c r="BT7" s="44"/>
      <c r="BU7" s="44">
        <f t="shared" si="20"/>
        <v>0</v>
      </c>
      <c r="BV7" s="45">
        <f t="shared" si="21"/>
        <v>0</v>
      </c>
      <c r="BW7" s="44"/>
      <c r="BX7" s="45">
        <f t="shared" si="22"/>
        <v>0</v>
      </c>
      <c r="BY7" s="44"/>
      <c r="BZ7" s="45">
        <f t="shared" si="23"/>
        <v>0</v>
      </c>
      <c r="CA7" s="44"/>
      <c r="CB7" s="44"/>
      <c r="CC7" s="44"/>
      <c r="CD7" s="45">
        <f t="shared" si="24"/>
        <v>0</v>
      </c>
      <c r="CE7" s="45"/>
      <c r="CF7" s="45">
        <f t="shared" si="25"/>
        <v>0</v>
      </c>
      <c r="CG7" s="45">
        <f t="shared" si="26"/>
        <v>220</v>
      </c>
      <c r="CH7" s="45">
        <f t="shared" si="34"/>
        <v>44</v>
      </c>
      <c r="CI7" s="44">
        <v>0</v>
      </c>
      <c r="CJ7" s="46">
        <f t="shared" si="27"/>
        <v>0</v>
      </c>
      <c r="CK7" s="47">
        <f t="shared" si="28"/>
        <v>264</v>
      </c>
      <c r="CL7" s="48"/>
      <c r="CM7" s="44">
        <f t="shared" si="29"/>
        <v>0</v>
      </c>
      <c r="CN7" s="44"/>
      <c r="CO7" s="44">
        <f t="shared" si="30"/>
        <v>0</v>
      </c>
      <c r="CP7" s="44"/>
      <c r="CQ7" s="44">
        <f t="shared" si="31"/>
        <v>0</v>
      </c>
      <c r="CR7" s="44">
        <f t="shared" si="32"/>
        <v>0</v>
      </c>
      <c r="CS7" s="44">
        <f t="shared" si="33"/>
        <v>264</v>
      </c>
    </row>
    <row r="8" s="21" customFormat="1" ht="23" customHeight="1" spans="1:97">
      <c r="A8" s="36">
        <v>4</v>
      </c>
      <c r="B8" s="36" t="s">
        <v>613</v>
      </c>
      <c r="C8" s="33">
        <v>1900001</v>
      </c>
      <c r="D8" s="33" t="s">
        <v>629</v>
      </c>
      <c r="E8" s="33" t="s">
        <v>630</v>
      </c>
      <c r="F8" s="37" t="s">
        <v>125</v>
      </c>
      <c r="G8" s="33" t="s">
        <v>631</v>
      </c>
      <c r="H8" s="37"/>
      <c r="I8" s="37"/>
      <c r="J8" s="37"/>
      <c r="K8" s="33" t="s">
        <v>632</v>
      </c>
      <c r="L8" s="37">
        <v>10</v>
      </c>
      <c r="M8" s="37"/>
      <c r="N8" s="37"/>
      <c r="O8" s="33" t="s">
        <v>633</v>
      </c>
      <c r="P8" s="38"/>
      <c r="Q8" s="38"/>
      <c r="R8" s="44">
        <f t="shared" si="0"/>
        <v>10</v>
      </c>
      <c r="S8" s="44">
        <f t="shared" si="1"/>
        <v>320</v>
      </c>
      <c r="T8" s="44">
        <f t="shared" si="2"/>
        <v>0</v>
      </c>
      <c r="U8" s="44">
        <f t="shared" si="3"/>
        <v>0</v>
      </c>
      <c r="V8" s="44">
        <f t="shared" si="4"/>
        <v>0</v>
      </c>
      <c r="W8" s="44"/>
      <c r="X8" s="45">
        <f t="shared" si="5"/>
        <v>320</v>
      </c>
      <c r="Y8" s="44"/>
      <c r="Z8" s="44"/>
      <c r="AA8" s="44"/>
      <c r="AB8" s="44"/>
      <c r="AC8" s="44"/>
      <c r="AD8" s="44"/>
      <c r="AE8" s="44">
        <v>6</v>
      </c>
      <c r="AF8" s="45">
        <f t="shared" si="6"/>
        <v>0</v>
      </c>
      <c r="AG8" s="44"/>
      <c r="AH8" s="44">
        <f t="shared" si="7"/>
        <v>65</v>
      </c>
      <c r="AI8" s="44"/>
      <c r="AJ8" s="45">
        <f t="shared" si="8"/>
        <v>0</v>
      </c>
      <c r="AK8" s="44"/>
      <c r="AL8" s="44">
        <f t="shared" si="9"/>
        <v>0</v>
      </c>
      <c r="AM8" s="44"/>
      <c r="AN8" s="44">
        <f t="shared" si="10"/>
        <v>0</v>
      </c>
      <c r="AO8" s="44"/>
      <c r="AP8" s="44"/>
      <c r="AQ8" s="44">
        <f t="shared" si="11"/>
        <v>0</v>
      </c>
      <c r="AR8" s="44"/>
      <c r="AS8" s="44"/>
      <c r="AT8" s="44"/>
      <c r="AU8" s="45">
        <f t="shared" si="12"/>
        <v>0</v>
      </c>
      <c r="AV8" s="44"/>
      <c r="AW8" s="44"/>
      <c r="AX8" s="45"/>
      <c r="AY8" s="44"/>
      <c r="AZ8" s="44">
        <f t="shared" si="13"/>
        <v>0</v>
      </c>
      <c r="BA8" s="44"/>
      <c r="BB8" s="44">
        <f t="shared" si="14"/>
        <v>0</v>
      </c>
      <c r="BC8" s="44"/>
      <c r="BD8" s="44"/>
      <c r="BE8" s="44"/>
      <c r="BF8" s="44"/>
      <c r="BG8" s="45">
        <f t="shared" si="15"/>
        <v>0</v>
      </c>
      <c r="BH8" s="44">
        <v>0</v>
      </c>
      <c r="BI8" s="44">
        <f t="shared" si="16"/>
        <v>0</v>
      </c>
      <c r="BJ8" s="44"/>
      <c r="BK8" s="44">
        <f t="shared" si="17"/>
        <v>0</v>
      </c>
      <c r="BL8" s="44"/>
      <c r="BM8" s="44"/>
      <c r="BN8" s="44"/>
      <c r="BO8" s="44"/>
      <c r="BP8" s="44"/>
      <c r="BQ8" s="45">
        <f t="shared" si="18"/>
        <v>0</v>
      </c>
      <c r="BR8" s="44"/>
      <c r="BS8" s="44">
        <f t="shared" si="19"/>
        <v>0</v>
      </c>
      <c r="BT8" s="44"/>
      <c r="BU8" s="44">
        <f t="shared" si="20"/>
        <v>0</v>
      </c>
      <c r="BV8" s="45">
        <f t="shared" si="21"/>
        <v>0</v>
      </c>
      <c r="BW8" s="44"/>
      <c r="BX8" s="45">
        <f t="shared" si="22"/>
        <v>0</v>
      </c>
      <c r="BY8" s="44"/>
      <c r="BZ8" s="45">
        <f t="shared" si="23"/>
        <v>0</v>
      </c>
      <c r="CA8" s="44"/>
      <c r="CB8" s="44"/>
      <c r="CC8" s="44"/>
      <c r="CD8" s="45">
        <f t="shared" si="24"/>
        <v>0</v>
      </c>
      <c r="CE8" s="45"/>
      <c r="CF8" s="45">
        <f t="shared" si="25"/>
        <v>0</v>
      </c>
      <c r="CG8" s="45">
        <f t="shared" si="26"/>
        <v>320</v>
      </c>
      <c r="CH8" s="45">
        <f t="shared" si="34"/>
        <v>64</v>
      </c>
      <c r="CI8" s="44">
        <v>0</v>
      </c>
      <c r="CJ8" s="46">
        <f t="shared" si="27"/>
        <v>0</v>
      </c>
      <c r="CK8" s="47">
        <f t="shared" si="28"/>
        <v>384</v>
      </c>
      <c r="CL8" s="48"/>
      <c r="CM8" s="44">
        <f t="shared" si="29"/>
        <v>0</v>
      </c>
      <c r="CN8" s="44"/>
      <c r="CO8" s="44">
        <f t="shared" si="30"/>
        <v>0</v>
      </c>
      <c r="CP8" s="44"/>
      <c r="CQ8" s="44">
        <f t="shared" si="31"/>
        <v>0</v>
      </c>
      <c r="CR8" s="44">
        <f t="shared" si="32"/>
        <v>0</v>
      </c>
      <c r="CS8" s="44">
        <f t="shared" si="33"/>
        <v>384</v>
      </c>
    </row>
    <row r="9" s="21" customFormat="1" ht="23" customHeight="1" spans="1:97">
      <c r="A9" s="36">
        <v>5</v>
      </c>
      <c r="B9" s="36" t="s">
        <v>613</v>
      </c>
      <c r="C9" s="33">
        <v>2000097</v>
      </c>
      <c r="D9" s="33" t="s">
        <v>634</v>
      </c>
      <c r="E9" s="33" t="s">
        <v>635</v>
      </c>
      <c r="F9" s="37" t="s">
        <v>125</v>
      </c>
      <c r="G9" s="33" t="s">
        <v>636</v>
      </c>
      <c r="H9" s="37"/>
      <c r="I9" s="37"/>
      <c r="J9" s="37"/>
      <c r="K9" s="33" t="s">
        <v>637</v>
      </c>
      <c r="L9" s="37">
        <v>0.2</v>
      </c>
      <c r="M9" s="37"/>
      <c r="N9" s="37"/>
      <c r="O9" s="33" t="s">
        <v>633</v>
      </c>
      <c r="P9" s="38"/>
      <c r="Q9" s="38"/>
      <c r="R9" s="44">
        <f t="shared" si="0"/>
        <v>0.2</v>
      </c>
      <c r="S9" s="44">
        <f t="shared" si="1"/>
        <v>180</v>
      </c>
      <c r="T9" s="44">
        <f t="shared" si="2"/>
        <v>0</v>
      </c>
      <c r="U9" s="44">
        <f t="shared" si="3"/>
        <v>0</v>
      </c>
      <c r="V9" s="44">
        <f t="shared" si="4"/>
        <v>0</v>
      </c>
      <c r="W9" s="44"/>
      <c r="X9" s="45">
        <f t="shared" si="5"/>
        <v>180</v>
      </c>
      <c r="Y9" s="44"/>
      <c r="Z9" s="44"/>
      <c r="AA9" s="44"/>
      <c r="AB9" s="44"/>
      <c r="AC9" s="44"/>
      <c r="AD9" s="44"/>
      <c r="AE9" s="44">
        <v>6</v>
      </c>
      <c r="AF9" s="45">
        <f t="shared" si="6"/>
        <v>0</v>
      </c>
      <c r="AG9" s="44"/>
      <c r="AH9" s="44">
        <f t="shared" si="7"/>
        <v>65</v>
      </c>
      <c r="AI9" s="44"/>
      <c r="AJ9" s="45">
        <f t="shared" si="8"/>
        <v>0</v>
      </c>
      <c r="AK9" s="44"/>
      <c r="AL9" s="44">
        <f t="shared" si="9"/>
        <v>0</v>
      </c>
      <c r="AM9" s="44"/>
      <c r="AN9" s="44">
        <f t="shared" si="10"/>
        <v>0</v>
      </c>
      <c r="AO9" s="44"/>
      <c r="AP9" s="44"/>
      <c r="AQ9" s="44">
        <f t="shared" si="11"/>
        <v>0</v>
      </c>
      <c r="AR9" s="44"/>
      <c r="AS9" s="44"/>
      <c r="AT9" s="44"/>
      <c r="AU9" s="45">
        <f t="shared" si="12"/>
        <v>0</v>
      </c>
      <c r="AV9" s="44"/>
      <c r="AW9" s="44"/>
      <c r="AX9" s="45"/>
      <c r="AY9" s="44"/>
      <c r="AZ9" s="44">
        <f t="shared" si="13"/>
        <v>0</v>
      </c>
      <c r="BA9" s="44"/>
      <c r="BB9" s="44">
        <f t="shared" si="14"/>
        <v>0</v>
      </c>
      <c r="BC9" s="44"/>
      <c r="BD9" s="44"/>
      <c r="BE9" s="44"/>
      <c r="BF9" s="44"/>
      <c r="BG9" s="45">
        <f t="shared" si="15"/>
        <v>0</v>
      </c>
      <c r="BH9" s="44">
        <v>0</v>
      </c>
      <c r="BI9" s="44">
        <f t="shared" si="16"/>
        <v>0</v>
      </c>
      <c r="BJ9" s="44"/>
      <c r="BK9" s="44">
        <f t="shared" si="17"/>
        <v>0</v>
      </c>
      <c r="BL9" s="44"/>
      <c r="BM9" s="44"/>
      <c r="BN9" s="44"/>
      <c r="BO9" s="44"/>
      <c r="BP9" s="44"/>
      <c r="BQ9" s="45">
        <f t="shared" si="18"/>
        <v>0</v>
      </c>
      <c r="BR9" s="44"/>
      <c r="BS9" s="44">
        <f t="shared" si="19"/>
        <v>0</v>
      </c>
      <c r="BT9" s="44"/>
      <c r="BU9" s="44">
        <f t="shared" si="20"/>
        <v>0</v>
      </c>
      <c r="BV9" s="45">
        <f t="shared" si="21"/>
        <v>0</v>
      </c>
      <c r="BW9" s="44"/>
      <c r="BX9" s="45">
        <f t="shared" si="22"/>
        <v>0</v>
      </c>
      <c r="BY9" s="44"/>
      <c r="BZ9" s="45">
        <f t="shared" si="23"/>
        <v>0</v>
      </c>
      <c r="CA9" s="44"/>
      <c r="CB9" s="44"/>
      <c r="CC9" s="44"/>
      <c r="CD9" s="45">
        <f t="shared" si="24"/>
        <v>0</v>
      </c>
      <c r="CE9" s="45"/>
      <c r="CF9" s="45">
        <f t="shared" si="25"/>
        <v>0</v>
      </c>
      <c r="CG9" s="45">
        <f t="shared" si="26"/>
        <v>180</v>
      </c>
      <c r="CH9" s="45">
        <f t="shared" si="34"/>
        <v>36</v>
      </c>
      <c r="CI9" s="44">
        <v>0</v>
      </c>
      <c r="CJ9" s="46">
        <f t="shared" si="27"/>
        <v>0</v>
      </c>
      <c r="CK9" s="47">
        <f t="shared" si="28"/>
        <v>216</v>
      </c>
      <c r="CL9" s="48"/>
      <c r="CM9" s="44">
        <f t="shared" si="29"/>
        <v>0</v>
      </c>
      <c r="CN9" s="44"/>
      <c r="CO9" s="44">
        <f t="shared" si="30"/>
        <v>0</v>
      </c>
      <c r="CP9" s="44"/>
      <c r="CQ9" s="44">
        <f t="shared" si="31"/>
        <v>0</v>
      </c>
      <c r="CR9" s="44">
        <f t="shared" si="32"/>
        <v>0</v>
      </c>
      <c r="CS9" s="44">
        <f t="shared" si="33"/>
        <v>216</v>
      </c>
    </row>
    <row r="10" s="21" customFormat="1" ht="23" customHeight="1" spans="1:97">
      <c r="A10" s="36">
        <v>6</v>
      </c>
      <c r="B10" s="36" t="s">
        <v>613</v>
      </c>
      <c r="C10" s="33" t="s">
        <v>638</v>
      </c>
      <c r="D10" s="33" t="s">
        <v>639</v>
      </c>
      <c r="E10" s="33" t="s">
        <v>640</v>
      </c>
      <c r="F10" s="37" t="s">
        <v>125</v>
      </c>
      <c r="G10" s="33" t="s">
        <v>641</v>
      </c>
      <c r="H10" s="37"/>
      <c r="I10" s="37"/>
      <c r="J10" s="37"/>
      <c r="K10" s="33" t="s">
        <v>642</v>
      </c>
      <c r="L10" s="37">
        <v>8</v>
      </c>
      <c r="M10" s="37"/>
      <c r="N10" s="37"/>
      <c r="O10" s="33" t="s">
        <v>633</v>
      </c>
      <c r="P10" s="38"/>
      <c r="Q10" s="38"/>
      <c r="R10" s="44">
        <f t="shared" si="0"/>
        <v>8</v>
      </c>
      <c r="S10" s="44">
        <f t="shared" si="1"/>
        <v>260</v>
      </c>
      <c r="T10" s="44">
        <f t="shared" si="2"/>
        <v>0</v>
      </c>
      <c r="U10" s="44">
        <f t="shared" si="3"/>
        <v>0</v>
      </c>
      <c r="V10" s="44">
        <f t="shared" si="4"/>
        <v>0</v>
      </c>
      <c r="W10" s="44"/>
      <c r="X10" s="45">
        <f t="shared" si="5"/>
        <v>260</v>
      </c>
      <c r="Y10" s="44"/>
      <c r="Z10" s="44"/>
      <c r="AA10" s="44"/>
      <c r="AB10" s="44"/>
      <c r="AC10" s="44"/>
      <c r="AD10" s="44"/>
      <c r="AE10" s="44">
        <v>6</v>
      </c>
      <c r="AF10" s="45">
        <f t="shared" si="6"/>
        <v>0</v>
      </c>
      <c r="AG10" s="44"/>
      <c r="AH10" s="44">
        <f t="shared" si="7"/>
        <v>65</v>
      </c>
      <c r="AI10" s="44"/>
      <c r="AJ10" s="45">
        <f t="shared" si="8"/>
        <v>0</v>
      </c>
      <c r="AK10" s="44"/>
      <c r="AL10" s="44">
        <f t="shared" si="9"/>
        <v>0</v>
      </c>
      <c r="AM10" s="44"/>
      <c r="AN10" s="44">
        <f t="shared" si="10"/>
        <v>0</v>
      </c>
      <c r="AO10" s="44"/>
      <c r="AP10" s="44"/>
      <c r="AQ10" s="44">
        <f t="shared" si="11"/>
        <v>0</v>
      </c>
      <c r="AR10" s="44"/>
      <c r="AS10" s="44"/>
      <c r="AT10" s="44"/>
      <c r="AU10" s="45">
        <f t="shared" si="12"/>
        <v>0</v>
      </c>
      <c r="AV10" s="44"/>
      <c r="AW10" s="44"/>
      <c r="AX10" s="45"/>
      <c r="AY10" s="44"/>
      <c r="AZ10" s="44">
        <f t="shared" si="13"/>
        <v>0</v>
      </c>
      <c r="BA10" s="44"/>
      <c r="BB10" s="44">
        <f t="shared" si="14"/>
        <v>0</v>
      </c>
      <c r="BC10" s="44"/>
      <c r="BD10" s="44"/>
      <c r="BE10" s="44"/>
      <c r="BF10" s="44"/>
      <c r="BG10" s="45">
        <f t="shared" si="15"/>
        <v>0</v>
      </c>
      <c r="BH10" s="44">
        <v>0</v>
      </c>
      <c r="BI10" s="44">
        <f t="shared" si="16"/>
        <v>0</v>
      </c>
      <c r="BJ10" s="44"/>
      <c r="BK10" s="44">
        <f t="shared" si="17"/>
        <v>0</v>
      </c>
      <c r="BL10" s="44"/>
      <c r="BM10" s="44"/>
      <c r="BN10" s="44"/>
      <c r="BO10" s="44"/>
      <c r="BP10" s="44"/>
      <c r="BQ10" s="45">
        <f t="shared" si="18"/>
        <v>0</v>
      </c>
      <c r="BR10" s="44"/>
      <c r="BS10" s="44">
        <f t="shared" si="19"/>
        <v>0</v>
      </c>
      <c r="BT10" s="44"/>
      <c r="BU10" s="44">
        <f t="shared" si="20"/>
        <v>0</v>
      </c>
      <c r="BV10" s="45">
        <f t="shared" si="21"/>
        <v>0</v>
      </c>
      <c r="BW10" s="44"/>
      <c r="BX10" s="45">
        <f t="shared" si="22"/>
        <v>0</v>
      </c>
      <c r="BY10" s="44"/>
      <c r="BZ10" s="45">
        <f t="shared" si="23"/>
        <v>0</v>
      </c>
      <c r="CA10" s="44"/>
      <c r="CB10" s="44"/>
      <c r="CC10" s="44"/>
      <c r="CD10" s="45">
        <f t="shared" si="24"/>
        <v>0</v>
      </c>
      <c r="CE10" s="45"/>
      <c r="CF10" s="45">
        <f t="shared" si="25"/>
        <v>0</v>
      </c>
      <c r="CG10" s="45">
        <f t="shared" si="26"/>
        <v>260</v>
      </c>
      <c r="CH10" s="45">
        <f t="shared" si="34"/>
        <v>52</v>
      </c>
      <c r="CI10" s="44">
        <v>0</v>
      </c>
      <c r="CJ10" s="46">
        <f t="shared" si="27"/>
        <v>0</v>
      </c>
      <c r="CK10" s="47">
        <f t="shared" si="28"/>
        <v>312</v>
      </c>
      <c r="CL10" s="48"/>
      <c r="CM10" s="44">
        <f t="shared" si="29"/>
        <v>0</v>
      </c>
      <c r="CN10" s="44"/>
      <c r="CO10" s="44">
        <f t="shared" si="30"/>
        <v>0</v>
      </c>
      <c r="CP10" s="44"/>
      <c r="CQ10" s="44">
        <f t="shared" si="31"/>
        <v>0</v>
      </c>
      <c r="CR10" s="44">
        <f t="shared" si="32"/>
        <v>0</v>
      </c>
      <c r="CS10" s="44">
        <f t="shared" si="33"/>
        <v>312</v>
      </c>
    </row>
    <row r="11" s="21" customFormat="1" ht="23" customHeight="1" spans="1:97">
      <c r="A11" s="36">
        <v>7</v>
      </c>
      <c r="B11" s="36" t="s">
        <v>613</v>
      </c>
      <c r="C11" s="49" t="s">
        <v>643</v>
      </c>
      <c r="D11" s="33" t="s">
        <v>644</v>
      </c>
      <c r="E11" s="33" t="s">
        <v>645</v>
      </c>
      <c r="F11" s="37" t="s">
        <v>125</v>
      </c>
      <c r="G11" s="33" t="s">
        <v>646</v>
      </c>
      <c r="H11" s="37"/>
      <c r="I11" s="37"/>
      <c r="J11" s="37"/>
      <c r="K11" s="33" t="s">
        <v>300</v>
      </c>
      <c r="L11" s="37">
        <v>0.195</v>
      </c>
      <c r="M11" s="37"/>
      <c r="N11" s="37"/>
      <c r="O11" s="33" t="s">
        <v>633</v>
      </c>
      <c r="P11" s="38"/>
      <c r="Q11" s="38"/>
      <c r="R11" s="44">
        <f t="shared" si="0"/>
        <v>0.195</v>
      </c>
      <c r="S11" s="44">
        <f t="shared" si="1"/>
        <v>180</v>
      </c>
      <c r="T11" s="44">
        <f t="shared" si="2"/>
        <v>0</v>
      </c>
      <c r="U11" s="44">
        <f t="shared" si="3"/>
        <v>0</v>
      </c>
      <c r="V11" s="44">
        <f t="shared" si="4"/>
        <v>0</v>
      </c>
      <c r="W11" s="44"/>
      <c r="X11" s="45">
        <f t="shared" si="5"/>
        <v>180</v>
      </c>
      <c r="Y11" s="44"/>
      <c r="Z11" s="44"/>
      <c r="AA11" s="44"/>
      <c r="AB11" s="44"/>
      <c r="AC11" s="44"/>
      <c r="AD11" s="44"/>
      <c r="AE11" s="44">
        <v>6</v>
      </c>
      <c r="AF11" s="45">
        <f t="shared" si="6"/>
        <v>0</v>
      </c>
      <c r="AG11" s="44"/>
      <c r="AH11" s="44">
        <f t="shared" si="7"/>
        <v>65</v>
      </c>
      <c r="AI11" s="44"/>
      <c r="AJ11" s="45">
        <f t="shared" si="8"/>
        <v>0</v>
      </c>
      <c r="AK11" s="44"/>
      <c r="AL11" s="44">
        <f t="shared" si="9"/>
        <v>0</v>
      </c>
      <c r="AM11" s="44"/>
      <c r="AN11" s="44">
        <f t="shared" si="10"/>
        <v>0</v>
      </c>
      <c r="AO11" s="44"/>
      <c r="AP11" s="44"/>
      <c r="AQ11" s="44">
        <f t="shared" si="11"/>
        <v>0</v>
      </c>
      <c r="AR11" s="44"/>
      <c r="AS11" s="44"/>
      <c r="AT11" s="44"/>
      <c r="AU11" s="45">
        <f t="shared" si="12"/>
        <v>0</v>
      </c>
      <c r="AV11" s="44"/>
      <c r="AW11" s="44"/>
      <c r="AX11" s="45"/>
      <c r="AY11" s="44"/>
      <c r="AZ11" s="44">
        <f t="shared" si="13"/>
        <v>0</v>
      </c>
      <c r="BA11" s="44"/>
      <c r="BB11" s="44">
        <f t="shared" si="14"/>
        <v>0</v>
      </c>
      <c r="BC11" s="44"/>
      <c r="BD11" s="44"/>
      <c r="BE11" s="44"/>
      <c r="BF11" s="44"/>
      <c r="BG11" s="45">
        <f t="shared" si="15"/>
        <v>0</v>
      </c>
      <c r="BH11" s="44">
        <v>0</v>
      </c>
      <c r="BI11" s="44">
        <f t="shared" si="16"/>
        <v>0</v>
      </c>
      <c r="BJ11" s="44"/>
      <c r="BK11" s="44">
        <f t="shared" si="17"/>
        <v>0</v>
      </c>
      <c r="BL11" s="44"/>
      <c r="BM11" s="44"/>
      <c r="BN11" s="44"/>
      <c r="BO11" s="44"/>
      <c r="BP11" s="44"/>
      <c r="BQ11" s="45">
        <f t="shared" si="18"/>
        <v>0</v>
      </c>
      <c r="BR11" s="44"/>
      <c r="BS11" s="44">
        <f t="shared" si="19"/>
        <v>0</v>
      </c>
      <c r="BT11" s="44"/>
      <c r="BU11" s="44">
        <f t="shared" si="20"/>
        <v>0</v>
      </c>
      <c r="BV11" s="45">
        <f t="shared" si="21"/>
        <v>0</v>
      </c>
      <c r="BW11" s="44"/>
      <c r="BX11" s="45">
        <f t="shared" si="22"/>
        <v>0</v>
      </c>
      <c r="BY11" s="44"/>
      <c r="BZ11" s="45">
        <f t="shared" si="23"/>
        <v>0</v>
      </c>
      <c r="CA11" s="44"/>
      <c r="CB11" s="44"/>
      <c r="CC11" s="44"/>
      <c r="CD11" s="45">
        <f t="shared" si="24"/>
        <v>0</v>
      </c>
      <c r="CE11" s="45"/>
      <c r="CF11" s="45">
        <f t="shared" si="25"/>
        <v>0</v>
      </c>
      <c r="CG11" s="45">
        <f t="shared" si="26"/>
        <v>180</v>
      </c>
      <c r="CH11" s="45">
        <f t="shared" si="34"/>
        <v>36</v>
      </c>
      <c r="CI11" s="44">
        <v>0</v>
      </c>
      <c r="CJ11" s="46">
        <f t="shared" si="27"/>
        <v>0</v>
      </c>
      <c r="CK11" s="47">
        <f t="shared" si="28"/>
        <v>216</v>
      </c>
      <c r="CL11" s="48"/>
      <c r="CM11" s="44">
        <f t="shared" si="29"/>
        <v>0</v>
      </c>
      <c r="CN11" s="44"/>
      <c r="CO11" s="44">
        <f t="shared" si="30"/>
        <v>0</v>
      </c>
      <c r="CP11" s="44"/>
      <c r="CQ11" s="44">
        <f t="shared" si="31"/>
        <v>0</v>
      </c>
      <c r="CR11" s="44">
        <f t="shared" si="32"/>
        <v>0</v>
      </c>
      <c r="CS11" s="44">
        <f t="shared" si="33"/>
        <v>216</v>
      </c>
    </row>
    <row r="12" s="21" customFormat="1" ht="23" customHeight="1" spans="1:97">
      <c r="A12" s="36">
        <v>8</v>
      </c>
      <c r="B12" s="36" t="s">
        <v>613</v>
      </c>
      <c r="C12" s="49" t="s">
        <v>647</v>
      </c>
      <c r="D12" s="33" t="s">
        <v>644</v>
      </c>
      <c r="E12" s="33" t="s">
        <v>645</v>
      </c>
      <c r="F12" s="37" t="s">
        <v>125</v>
      </c>
      <c r="G12" s="33" t="s">
        <v>648</v>
      </c>
      <c r="H12" s="37"/>
      <c r="I12" s="37"/>
      <c r="J12" s="37"/>
      <c r="K12" s="33" t="s">
        <v>300</v>
      </c>
      <c r="L12" s="37">
        <v>0.195</v>
      </c>
      <c r="M12" s="37"/>
      <c r="N12" s="37"/>
      <c r="O12" s="33" t="s">
        <v>633</v>
      </c>
      <c r="P12" s="38"/>
      <c r="Q12" s="38"/>
      <c r="R12" s="44">
        <f t="shared" si="0"/>
        <v>0.195</v>
      </c>
      <c r="S12" s="44">
        <f t="shared" si="1"/>
        <v>180</v>
      </c>
      <c r="T12" s="44">
        <f t="shared" si="2"/>
        <v>0</v>
      </c>
      <c r="U12" s="44">
        <f t="shared" si="3"/>
        <v>0</v>
      </c>
      <c r="V12" s="44">
        <f t="shared" si="4"/>
        <v>0</v>
      </c>
      <c r="W12" s="44"/>
      <c r="X12" s="45">
        <f t="shared" si="5"/>
        <v>180</v>
      </c>
      <c r="Y12" s="44"/>
      <c r="Z12" s="44"/>
      <c r="AA12" s="44"/>
      <c r="AB12" s="44"/>
      <c r="AC12" s="44"/>
      <c r="AD12" s="44"/>
      <c r="AE12" s="44">
        <v>6</v>
      </c>
      <c r="AF12" s="45">
        <f t="shared" si="6"/>
        <v>0</v>
      </c>
      <c r="AG12" s="44"/>
      <c r="AH12" s="44">
        <f t="shared" si="7"/>
        <v>65</v>
      </c>
      <c r="AI12" s="44"/>
      <c r="AJ12" s="45">
        <f t="shared" si="8"/>
        <v>0</v>
      </c>
      <c r="AK12" s="44"/>
      <c r="AL12" s="44">
        <f t="shared" si="9"/>
        <v>0</v>
      </c>
      <c r="AM12" s="44"/>
      <c r="AN12" s="44">
        <f t="shared" si="10"/>
        <v>0</v>
      </c>
      <c r="AO12" s="44"/>
      <c r="AP12" s="44"/>
      <c r="AQ12" s="44">
        <f t="shared" si="11"/>
        <v>0</v>
      </c>
      <c r="AR12" s="44"/>
      <c r="AS12" s="44"/>
      <c r="AT12" s="44"/>
      <c r="AU12" s="45">
        <f t="shared" si="12"/>
        <v>0</v>
      </c>
      <c r="AV12" s="44"/>
      <c r="AW12" s="44"/>
      <c r="AX12" s="45"/>
      <c r="AY12" s="44"/>
      <c r="AZ12" s="44">
        <f t="shared" si="13"/>
        <v>0</v>
      </c>
      <c r="BA12" s="44"/>
      <c r="BB12" s="44">
        <f t="shared" si="14"/>
        <v>0</v>
      </c>
      <c r="BC12" s="44"/>
      <c r="BD12" s="44"/>
      <c r="BE12" s="44"/>
      <c r="BF12" s="44"/>
      <c r="BG12" s="45">
        <f t="shared" si="15"/>
        <v>0</v>
      </c>
      <c r="BH12" s="44">
        <v>0</v>
      </c>
      <c r="BI12" s="44">
        <f t="shared" si="16"/>
        <v>0</v>
      </c>
      <c r="BJ12" s="44"/>
      <c r="BK12" s="44">
        <f t="shared" si="17"/>
        <v>0</v>
      </c>
      <c r="BL12" s="44"/>
      <c r="BM12" s="44"/>
      <c r="BN12" s="44"/>
      <c r="BO12" s="44"/>
      <c r="BP12" s="44"/>
      <c r="BQ12" s="45">
        <f t="shared" si="18"/>
        <v>0</v>
      </c>
      <c r="BR12" s="44"/>
      <c r="BS12" s="44">
        <f t="shared" si="19"/>
        <v>0</v>
      </c>
      <c r="BT12" s="44"/>
      <c r="BU12" s="44">
        <f t="shared" si="20"/>
        <v>0</v>
      </c>
      <c r="BV12" s="45">
        <f t="shared" si="21"/>
        <v>0</v>
      </c>
      <c r="BW12" s="44"/>
      <c r="BX12" s="45">
        <f t="shared" si="22"/>
        <v>0</v>
      </c>
      <c r="BY12" s="44"/>
      <c r="BZ12" s="45">
        <f t="shared" si="23"/>
        <v>0</v>
      </c>
      <c r="CA12" s="44"/>
      <c r="CB12" s="44"/>
      <c r="CC12" s="44"/>
      <c r="CD12" s="45">
        <f t="shared" si="24"/>
        <v>0</v>
      </c>
      <c r="CE12" s="45"/>
      <c r="CF12" s="45">
        <f t="shared" si="25"/>
        <v>0</v>
      </c>
      <c r="CG12" s="45">
        <f t="shared" si="26"/>
        <v>180</v>
      </c>
      <c r="CH12" s="45">
        <f t="shared" si="34"/>
        <v>36</v>
      </c>
      <c r="CI12" s="44">
        <v>0</v>
      </c>
      <c r="CJ12" s="46">
        <f t="shared" si="27"/>
        <v>0</v>
      </c>
      <c r="CK12" s="47">
        <f t="shared" si="28"/>
        <v>216</v>
      </c>
      <c r="CL12" s="48"/>
      <c r="CM12" s="44">
        <f t="shared" si="29"/>
        <v>0</v>
      </c>
      <c r="CN12" s="44"/>
      <c r="CO12" s="44">
        <f t="shared" si="30"/>
        <v>0</v>
      </c>
      <c r="CP12" s="44"/>
      <c r="CQ12" s="44">
        <f t="shared" si="31"/>
        <v>0</v>
      </c>
      <c r="CR12" s="44">
        <f t="shared" si="32"/>
        <v>0</v>
      </c>
      <c r="CS12" s="44">
        <f t="shared" si="33"/>
        <v>216</v>
      </c>
    </row>
    <row r="13" s="21" customFormat="1" ht="23" customHeight="1" spans="1:97">
      <c r="A13" s="36">
        <v>9</v>
      </c>
      <c r="B13" s="36" t="s">
        <v>613</v>
      </c>
      <c r="C13" s="49" t="s">
        <v>649</v>
      </c>
      <c r="D13" s="33" t="s">
        <v>263</v>
      </c>
      <c r="E13" s="33" t="s">
        <v>650</v>
      </c>
      <c r="F13" s="37" t="s">
        <v>125</v>
      </c>
      <c r="G13" s="33" t="s">
        <v>651</v>
      </c>
      <c r="H13" s="37"/>
      <c r="I13" s="37"/>
      <c r="J13" s="37"/>
      <c r="K13" s="33" t="s">
        <v>266</v>
      </c>
      <c r="L13" s="37">
        <v>2</v>
      </c>
      <c r="M13" s="37"/>
      <c r="N13" s="37"/>
      <c r="O13" s="33" t="s">
        <v>652</v>
      </c>
      <c r="P13" s="38"/>
      <c r="Q13" s="38"/>
      <c r="R13" s="44">
        <f t="shared" si="0"/>
        <v>2</v>
      </c>
      <c r="S13" s="44">
        <f t="shared" si="1"/>
        <v>220</v>
      </c>
      <c r="T13" s="44">
        <f t="shared" si="2"/>
        <v>0</v>
      </c>
      <c r="U13" s="44">
        <f t="shared" si="3"/>
        <v>0</v>
      </c>
      <c r="V13" s="44">
        <f t="shared" si="4"/>
        <v>0</v>
      </c>
      <c r="W13" s="44"/>
      <c r="X13" s="45">
        <f t="shared" si="5"/>
        <v>220</v>
      </c>
      <c r="Y13" s="44"/>
      <c r="Z13" s="44"/>
      <c r="AA13" s="44"/>
      <c r="AB13" s="44"/>
      <c r="AC13" s="44"/>
      <c r="AD13" s="44"/>
      <c r="AE13" s="44">
        <v>6</v>
      </c>
      <c r="AF13" s="45">
        <f t="shared" si="6"/>
        <v>0</v>
      </c>
      <c r="AG13" s="44"/>
      <c r="AH13" s="44">
        <f t="shared" si="7"/>
        <v>65</v>
      </c>
      <c r="AI13" s="44"/>
      <c r="AJ13" s="45">
        <f t="shared" si="8"/>
        <v>0</v>
      </c>
      <c r="AK13" s="44"/>
      <c r="AL13" s="44">
        <f t="shared" si="9"/>
        <v>0</v>
      </c>
      <c r="AM13" s="44"/>
      <c r="AN13" s="44">
        <f t="shared" si="10"/>
        <v>0</v>
      </c>
      <c r="AO13" s="44"/>
      <c r="AP13" s="44"/>
      <c r="AQ13" s="44">
        <f t="shared" si="11"/>
        <v>0</v>
      </c>
      <c r="AR13" s="44"/>
      <c r="AS13" s="44"/>
      <c r="AT13" s="44"/>
      <c r="AU13" s="45">
        <f t="shared" si="12"/>
        <v>0</v>
      </c>
      <c r="AV13" s="44"/>
      <c r="AW13" s="44"/>
      <c r="AX13" s="45"/>
      <c r="AY13" s="44"/>
      <c r="AZ13" s="44">
        <f t="shared" si="13"/>
        <v>0</v>
      </c>
      <c r="BA13" s="44"/>
      <c r="BB13" s="44">
        <f t="shared" si="14"/>
        <v>0</v>
      </c>
      <c r="BC13" s="44"/>
      <c r="BD13" s="44"/>
      <c r="BE13" s="44"/>
      <c r="BF13" s="44"/>
      <c r="BG13" s="45">
        <f t="shared" si="15"/>
        <v>0</v>
      </c>
      <c r="BH13" s="44">
        <v>0</v>
      </c>
      <c r="BI13" s="44">
        <f t="shared" si="16"/>
        <v>0</v>
      </c>
      <c r="BJ13" s="44"/>
      <c r="BK13" s="44">
        <f t="shared" si="17"/>
        <v>0</v>
      </c>
      <c r="BL13" s="44"/>
      <c r="BM13" s="44"/>
      <c r="BN13" s="44"/>
      <c r="BO13" s="44"/>
      <c r="BP13" s="44"/>
      <c r="BQ13" s="45">
        <f t="shared" si="18"/>
        <v>0</v>
      </c>
      <c r="BR13" s="44"/>
      <c r="BS13" s="44">
        <f t="shared" si="19"/>
        <v>0</v>
      </c>
      <c r="BT13" s="44"/>
      <c r="BU13" s="44">
        <f t="shared" si="20"/>
        <v>0</v>
      </c>
      <c r="BV13" s="45">
        <f t="shared" si="21"/>
        <v>0</v>
      </c>
      <c r="BW13" s="44"/>
      <c r="BX13" s="45">
        <f t="shared" si="22"/>
        <v>0</v>
      </c>
      <c r="BY13" s="44"/>
      <c r="BZ13" s="45">
        <f t="shared" si="23"/>
        <v>0</v>
      </c>
      <c r="CA13" s="44"/>
      <c r="CB13" s="44"/>
      <c r="CC13" s="44"/>
      <c r="CD13" s="45">
        <f t="shared" si="24"/>
        <v>0</v>
      </c>
      <c r="CE13" s="45"/>
      <c r="CF13" s="45">
        <f t="shared" si="25"/>
        <v>0</v>
      </c>
      <c r="CG13" s="45">
        <f t="shared" si="26"/>
        <v>220</v>
      </c>
      <c r="CH13" s="45">
        <f t="shared" si="34"/>
        <v>44</v>
      </c>
      <c r="CI13" s="44">
        <v>0</v>
      </c>
      <c r="CJ13" s="46">
        <f t="shared" si="27"/>
        <v>0</v>
      </c>
      <c r="CK13" s="47">
        <f t="shared" si="28"/>
        <v>264</v>
      </c>
      <c r="CL13" s="48"/>
      <c r="CM13" s="44">
        <f t="shared" si="29"/>
        <v>0</v>
      </c>
      <c r="CN13" s="44"/>
      <c r="CO13" s="44">
        <f t="shared" si="30"/>
        <v>0</v>
      </c>
      <c r="CP13" s="44"/>
      <c r="CQ13" s="44">
        <f t="shared" si="31"/>
        <v>0</v>
      </c>
      <c r="CR13" s="44">
        <f t="shared" si="32"/>
        <v>0</v>
      </c>
      <c r="CS13" s="44">
        <f t="shared" si="33"/>
        <v>264</v>
      </c>
    </row>
    <row r="14" s="21" customFormat="1" ht="23" customHeight="1" spans="1:97">
      <c r="A14" s="36">
        <v>10</v>
      </c>
      <c r="B14" s="36" t="s">
        <v>613</v>
      </c>
      <c r="C14" s="49" t="s">
        <v>653</v>
      </c>
      <c r="D14" s="33" t="s">
        <v>654</v>
      </c>
      <c r="E14" s="33" t="s">
        <v>655</v>
      </c>
      <c r="F14" s="37" t="s">
        <v>125</v>
      </c>
      <c r="G14" s="33" t="s">
        <v>656</v>
      </c>
      <c r="H14" s="37"/>
      <c r="I14" s="37"/>
      <c r="J14" s="37"/>
      <c r="K14" s="33" t="s">
        <v>657</v>
      </c>
      <c r="L14" s="37">
        <v>1.5</v>
      </c>
      <c r="M14" s="37"/>
      <c r="N14" s="37"/>
      <c r="O14" s="33" t="s">
        <v>658</v>
      </c>
      <c r="P14" s="38"/>
      <c r="Q14" s="38"/>
      <c r="R14" s="44">
        <f t="shared" si="0"/>
        <v>1.5</v>
      </c>
      <c r="S14" s="44">
        <f t="shared" si="1"/>
        <v>220</v>
      </c>
      <c r="T14" s="44">
        <f t="shared" si="2"/>
        <v>0</v>
      </c>
      <c r="U14" s="44">
        <f t="shared" si="3"/>
        <v>0</v>
      </c>
      <c r="V14" s="44">
        <f t="shared" si="4"/>
        <v>0</v>
      </c>
      <c r="W14" s="44"/>
      <c r="X14" s="45">
        <f t="shared" si="5"/>
        <v>220</v>
      </c>
      <c r="Y14" s="44"/>
      <c r="Z14" s="44"/>
      <c r="AA14" s="44"/>
      <c r="AB14" s="44"/>
      <c r="AC14" s="44"/>
      <c r="AD14" s="44"/>
      <c r="AE14" s="44">
        <v>6</v>
      </c>
      <c r="AF14" s="45">
        <f t="shared" si="6"/>
        <v>0</v>
      </c>
      <c r="AG14" s="44"/>
      <c r="AH14" s="44">
        <f t="shared" si="7"/>
        <v>65</v>
      </c>
      <c r="AI14" s="44"/>
      <c r="AJ14" s="45">
        <f t="shared" si="8"/>
        <v>0</v>
      </c>
      <c r="AK14" s="44"/>
      <c r="AL14" s="44">
        <f t="shared" si="9"/>
        <v>0</v>
      </c>
      <c r="AM14" s="44"/>
      <c r="AN14" s="44">
        <f t="shared" si="10"/>
        <v>0</v>
      </c>
      <c r="AO14" s="44"/>
      <c r="AP14" s="44"/>
      <c r="AQ14" s="44">
        <f t="shared" si="11"/>
        <v>0</v>
      </c>
      <c r="AR14" s="44"/>
      <c r="AS14" s="44"/>
      <c r="AT14" s="44"/>
      <c r="AU14" s="45">
        <f t="shared" si="12"/>
        <v>0</v>
      </c>
      <c r="AV14" s="44"/>
      <c r="AW14" s="44"/>
      <c r="AX14" s="45"/>
      <c r="AY14" s="44"/>
      <c r="AZ14" s="44">
        <f t="shared" si="13"/>
        <v>0</v>
      </c>
      <c r="BA14" s="44"/>
      <c r="BB14" s="44">
        <f t="shared" si="14"/>
        <v>0</v>
      </c>
      <c r="BC14" s="44"/>
      <c r="BD14" s="44"/>
      <c r="BE14" s="44"/>
      <c r="BF14" s="44"/>
      <c r="BG14" s="45">
        <f t="shared" si="15"/>
        <v>0</v>
      </c>
      <c r="BH14" s="44">
        <v>0</v>
      </c>
      <c r="BI14" s="44">
        <f t="shared" si="16"/>
        <v>0</v>
      </c>
      <c r="BJ14" s="44"/>
      <c r="BK14" s="44">
        <f t="shared" si="17"/>
        <v>0</v>
      </c>
      <c r="BL14" s="44"/>
      <c r="BM14" s="44"/>
      <c r="BN14" s="44"/>
      <c r="BO14" s="44"/>
      <c r="BP14" s="44"/>
      <c r="BQ14" s="45">
        <f t="shared" si="18"/>
        <v>0</v>
      </c>
      <c r="BR14" s="44"/>
      <c r="BS14" s="44">
        <f t="shared" si="19"/>
        <v>0</v>
      </c>
      <c r="BT14" s="44"/>
      <c r="BU14" s="44">
        <f t="shared" si="20"/>
        <v>0</v>
      </c>
      <c r="BV14" s="45">
        <f t="shared" si="21"/>
        <v>0</v>
      </c>
      <c r="BW14" s="44"/>
      <c r="BX14" s="45">
        <f t="shared" si="22"/>
        <v>0</v>
      </c>
      <c r="BY14" s="44"/>
      <c r="BZ14" s="45">
        <f t="shared" si="23"/>
        <v>0</v>
      </c>
      <c r="CA14" s="44"/>
      <c r="CB14" s="44"/>
      <c r="CC14" s="44"/>
      <c r="CD14" s="45">
        <f t="shared" si="24"/>
        <v>0</v>
      </c>
      <c r="CE14" s="45"/>
      <c r="CF14" s="45">
        <f t="shared" si="25"/>
        <v>0</v>
      </c>
      <c r="CG14" s="45">
        <f t="shared" si="26"/>
        <v>220</v>
      </c>
      <c r="CH14" s="45">
        <f t="shared" si="34"/>
        <v>44</v>
      </c>
      <c r="CI14" s="44">
        <v>0</v>
      </c>
      <c r="CJ14" s="46">
        <f t="shared" si="27"/>
        <v>0</v>
      </c>
      <c r="CK14" s="47">
        <f t="shared" si="28"/>
        <v>264</v>
      </c>
      <c r="CL14" s="48"/>
      <c r="CM14" s="44">
        <f t="shared" si="29"/>
        <v>0</v>
      </c>
      <c r="CN14" s="44"/>
      <c r="CO14" s="44">
        <f t="shared" si="30"/>
        <v>0</v>
      </c>
      <c r="CP14" s="44"/>
      <c r="CQ14" s="44">
        <f t="shared" si="31"/>
        <v>0</v>
      </c>
      <c r="CR14" s="44">
        <f t="shared" si="32"/>
        <v>0</v>
      </c>
      <c r="CS14" s="44">
        <f t="shared" si="33"/>
        <v>264</v>
      </c>
    </row>
    <row r="15" s="21" customFormat="1" ht="23" customHeight="1" spans="1:97">
      <c r="A15" s="36">
        <v>11</v>
      </c>
      <c r="B15" s="36" t="s">
        <v>613</v>
      </c>
      <c r="C15" s="49" t="s">
        <v>659</v>
      </c>
      <c r="D15" s="33" t="s">
        <v>654</v>
      </c>
      <c r="E15" s="33" t="s">
        <v>655</v>
      </c>
      <c r="F15" s="37" t="s">
        <v>125</v>
      </c>
      <c r="G15" s="33" t="s">
        <v>660</v>
      </c>
      <c r="H15" s="37"/>
      <c r="I15" s="37"/>
      <c r="J15" s="37"/>
      <c r="K15" s="33" t="s">
        <v>657</v>
      </c>
      <c r="L15" s="37">
        <v>1.5</v>
      </c>
      <c r="M15" s="37"/>
      <c r="N15" s="37"/>
      <c r="O15" s="33" t="s">
        <v>658</v>
      </c>
      <c r="P15" s="38"/>
      <c r="Q15" s="38"/>
      <c r="R15" s="44">
        <f t="shared" si="0"/>
        <v>1.5</v>
      </c>
      <c r="S15" s="44">
        <f t="shared" si="1"/>
        <v>220</v>
      </c>
      <c r="T15" s="44">
        <f t="shared" si="2"/>
        <v>0</v>
      </c>
      <c r="U15" s="44">
        <f t="shared" si="3"/>
        <v>0</v>
      </c>
      <c r="V15" s="44">
        <f t="shared" si="4"/>
        <v>0</v>
      </c>
      <c r="W15" s="44"/>
      <c r="X15" s="45">
        <f t="shared" si="5"/>
        <v>220</v>
      </c>
      <c r="Y15" s="44"/>
      <c r="Z15" s="44"/>
      <c r="AA15" s="44"/>
      <c r="AB15" s="44"/>
      <c r="AC15" s="44"/>
      <c r="AD15" s="44"/>
      <c r="AE15" s="44">
        <v>6</v>
      </c>
      <c r="AF15" s="45">
        <f t="shared" si="6"/>
        <v>0</v>
      </c>
      <c r="AG15" s="44"/>
      <c r="AH15" s="44">
        <f t="shared" si="7"/>
        <v>65</v>
      </c>
      <c r="AI15" s="44"/>
      <c r="AJ15" s="45">
        <f t="shared" si="8"/>
        <v>0</v>
      </c>
      <c r="AK15" s="44"/>
      <c r="AL15" s="44">
        <f t="shared" si="9"/>
        <v>0</v>
      </c>
      <c r="AM15" s="44"/>
      <c r="AN15" s="44">
        <f t="shared" si="10"/>
        <v>0</v>
      </c>
      <c r="AO15" s="44"/>
      <c r="AP15" s="44"/>
      <c r="AQ15" s="44">
        <f t="shared" si="11"/>
        <v>0</v>
      </c>
      <c r="AR15" s="44"/>
      <c r="AS15" s="44"/>
      <c r="AT15" s="44"/>
      <c r="AU15" s="45">
        <f t="shared" si="12"/>
        <v>0</v>
      </c>
      <c r="AV15" s="44"/>
      <c r="AW15" s="44"/>
      <c r="AX15" s="45"/>
      <c r="AY15" s="44"/>
      <c r="AZ15" s="44">
        <f t="shared" si="13"/>
        <v>0</v>
      </c>
      <c r="BA15" s="44"/>
      <c r="BB15" s="44">
        <f t="shared" si="14"/>
        <v>0</v>
      </c>
      <c r="BC15" s="44"/>
      <c r="BD15" s="44"/>
      <c r="BE15" s="44"/>
      <c r="BF15" s="44"/>
      <c r="BG15" s="45">
        <f t="shared" si="15"/>
        <v>0</v>
      </c>
      <c r="BH15" s="44">
        <v>0</v>
      </c>
      <c r="BI15" s="44">
        <f t="shared" si="16"/>
        <v>0</v>
      </c>
      <c r="BJ15" s="44"/>
      <c r="BK15" s="44">
        <f t="shared" si="17"/>
        <v>0</v>
      </c>
      <c r="BL15" s="44"/>
      <c r="BM15" s="44"/>
      <c r="BN15" s="44"/>
      <c r="BO15" s="44"/>
      <c r="BP15" s="44"/>
      <c r="BQ15" s="45">
        <f t="shared" si="18"/>
        <v>0</v>
      </c>
      <c r="BR15" s="44"/>
      <c r="BS15" s="44">
        <f t="shared" si="19"/>
        <v>0</v>
      </c>
      <c r="BT15" s="44"/>
      <c r="BU15" s="44">
        <f t="shared" si="20"/>
        <v>0</v>
      </c>
      <c r="BV15" s="45">
        <f t="shared" si="21"/>
        <v>0</v>
      </c>
      <c r="BW15" s="44"/>
      <c r="BX15" s="45">
        <f t="shared" si="22"/>
        <v>0</v>
      </c>
      <c r="BY15" s="44"/>
      <c r="BZ15" s="45">
        <f t="shared" si="23"/>
        <v>0</v>
      </c>
      <c r="CA15" s="44"/>
      <c r="CB15" s="44"/>
      <c r="CC15" s="44"/>
      <c r="CD15" s="45">
        <f t="shared" si="24"/>
        <v>0</v>
      </c>
      <c r="CE15" s="45"/>
      <c r="CF15" s="45">
        <f t="shared" si="25"/>
        <v>0</v>
      </c>
      <c r="CG15" s="45">
        <f t="shared" si="26"/>
        <v>220</v>
      </c>
      <c r="CH15" s="45">
        <f t="shared" si="34"/>
        <v>44</v>
      </c>
      <c r="CI15" s="44">
        <v>0</v>
      </c>
      <c r="CJ15" s="46">
        <f t="shared" si="27"/>
        <v>0</v>
      </c>
      <c r="CK15" s="47">
        <f t="shared" si="28"/>
        <v>264</v>
      </c>
      <c r="CL15" s="48"/>
      <c r="CM15" s="44">
        <f t="shared" si="29"/>
        <v>0</v>
      </c>
      <c r="CN15" s="44"/>
      <c r="CO15" s="44">
        <f t="shared" si="30"/>
        <v>0</v>
      </c>
      <c r="CP15" s="44"/>
      <c r="CQ15" s="44">
        <f t="shared" si="31"/>
        <v>0</v>
      </c>
      <c r="CR15" s="44">
        <f t="shared" si="32"/>
        <v>0</v>
      </c>
      <c r="CS15" s="44">
        <f t="shared" si="33"/>
        <v>264</v>
      </c>
    </row>
    <row r="16" s="21" customFormat="1" ht="23" customHeight="1" spans="1:97">
      <c r="A16" s="36">
        <v>12</v>
      </c>
      <c r="B16" s="36" t="s">
        <v>613</v>
      </c>
      <c r="C16" s="49" t="s">
        <v>661</v>
      </c>
      <c r="D16" s="33" t="s">
        <v>662</v>
      </c>
      <c r="E16" s="33" t="s">
        <v>663</v>
      </c>
      <c r="F16" s="37" t="s">
        <v>230</v>
      </c>
      <c r="G16" s="33" t="s">
        <v>664</v>
      </c>
      <c r="H16" s="37"/>
      <c r="I16" s="37"/>
      <c r="J16" s="37"/>
      <c r="K16" s="33" t="s">
        <v>665</v>
      </c>
      <c r="L16" s="37">
        <v>0.3</v>
      </c>
      <c r="M16" s="37"/>
      <c r="N16" s="37"/>
      <c r="O16" s="33" t="s">
        <v>658</v>
      </c>
      <c r="P16" s="38"/>
      <c r="Q16" s="38"/>
      <c r="R16" s="44">
        <f t="shared" si="0"/>
        <v>0.3</v>
      </c>
      <c r="S16" s="44">
        <f t="shared" si="1"/>
        <v>180</v>
      </c>
      <c r="T16" s="44">
        <f t="shared" si="2"/>
        <v>0</v>
      </c>
      <c r="U16" s="44">
        <f t="shared" si="3"/>
        <v>0</v>
      </c>
      <c r="V16" s="44">
        <f t="shared" si="4"/>
        <v>90</v>
      </c>
      <c r="W16" s="44"/>
      <c r="X16" s="45">
        <f t="shared" si="5"/>
        <v>270</v>
      </c>
      <c r="Y16" s="44"/>
      <c r="Z16" s="44"/>
      <c r="AA16" s="44"/>
      <c r="AB16" s="44"/>
      <c r="AC16" s="44"/>
      <c r="AD16" s="44"/>
      <c r="AE16" s="44">
        <v>6</v>
      </c>
      <c r="AF16" s="45">
        <f t="shared" si="6"/>
        <v>0</v>
      </c>
      <c r="AG16" s="44"/>
      <c r="AH16" s="44">
        <f t="shared" si="7"/>
        <v>65</v>
      </c>
      <c r="AI16" s="44"/>
      <c r="AJ16" s="45">
        <f t="shared" si="8"/>
        <v>0</v>
      </c>
      <c r="AK16" s="44"/>
      <c r="AL16" s="44">
        <f t="shared" si="9"/>
        <v>0</v>
      </c>
      <c r="AM16" s="44"/>
      <c r="AN16" s="44">
        <f t="shared" si="10"/>
        <v>0</v>
      </c>
      <c r="AO16" s="44"/>
      <c r="AP16" s="44"/>
      <c r="AQ16" s="44">
        <f t="shared" si="11"/>
        <v>0</v>
      </c>
      <c r="AR16" s="44"/>
      <c r="AS16" s="44"/>
      <c r="AT16" s="44"/>
      <c r="AU16" s="45">
        <f t="shared" si="12"/>
        <v>0</v>
      </c>
      <c r="AV16" s="44"/>
      <c r="AW16" s="44"/>
      <c r="AX16" s="45"/>
      <c r="AY16" s="44"/>
      <c r="AZ16" s="44">
        <f t="shared" si="13"/>
        <v>0</v>
      </c>
      <c r="BA16" s="44"/>
      <c r="BB16" s="44">
        <f t="shared" si="14"/>
        <v>0</v>
      </c>
      <c r="BC16" s="44"/>
      <c r="BD16" s="44"/>
      <c r="BE16" s="44"/>
      <c r="BF16" s="44"/>
      <c r="BG16" s="45">
        <f t="shared" si="15"/>
        <v>0</v>
      </c>
      <c r="BH16" s="44">
        <v>0</v>
      </c>
      <c r="BI16" s="44">
        <f t="shared" si="16"/>
        <v>0</v>
      </c>
      <c r="BJ16" s="44"/>
      <c r="BK16" s="44">
        <f t="shared" si="17"/>
        <v>0</v>
      </c>
      <c r="BL16" s="44"/>
      <c r="BM16" s="44"/>
      <c r="BN16" s="44"/>
      <c r="BO16" s="44"/>
      <c r="BP16" s="44"/>
      <c r="BQ16" s="45">
        <f t="shared" si="18"/>
        <v>0</v>
      </c>
      <c r="BR16" s="44"/>
      <c r="BS16" s="44">
        <f t="shared" si="19"/>
        <v>0</v>
      </c>
      <c r="BT16" s="44"/>
      <c r="BU16" s="44">
        <f t="shared" si="20"/>
        <v>0</v>
      </c>
      <c r="BV16" s="45">
        <f t="shared" si="21"/>
        <v>0</v>
      </c>
      <c r="BW16" s="44"/>
      <c r="BX16" s="45">
        <f t="shared" si="22"/>
        <v>0</v>
      </c>
      <c r="BY16" s="44"/>
      <c r="BZ16" s="45">
        <f t="shared" si="23"/>
        <v>0</v>
      </c>
      <c r="CA16" s="44"/>
      <c r="CB16" s="44"/>
      <c r="CC16" s="44"/>
      <c r="CD16" s="45">
        <f t="shared" si="24"/>
        <v>0</v>
      </c>
      <c r="CE16" s="45"/>
      <c r="CF16" s="45">
        <f t="shared" si="25"/>
        <v>0</v>
      </c>
      <c r="CG16" s="45">
        <f t="shared" si="26"/>
        <v>270</v>
      </c>
      <c r="CH16" s="45">
        <f t="shared" si="34"/>
        <v>54</v>
      </c>
      <c r="CI16" s="44">
        <v>0</v>
      </c>
      <c r="CJ16" s="46">
        <f t="shared" si="27"/>
        <v>0</v>
      </c>
      <c r="CK16" s="47">
        <f t="shared" si="28"/>
        <v>324</v>
      </c>
      <c r="CL16" s="48"/>
      <c r="CM16" s="44">
        <f t="shared" si="29"/>
        <v>0</v>
      </c>
      <c r="CN16" s="44"/>
      <c r="CO16" s="44">
        <f t="shared" si="30"/>
        <v>0</v>
      </c>
      <c r="CP16" s="44"/>
      <c r="CQ16" s="44">
        <f t="shared" si="31"/>
        <v>0</v>
      </c>
      <c r="CR16" s="44">
        <f t="shared" si="32"/>
        <v>0</v>
      </c>
      <c r="CS16" s="44">
        <f t="shared" si="33"/>
        <v>324</v>
      </c>
    </row>
    <row r="17" s="21" customFormat="1" ht="23" customHeight="1" spans="1:97">
      <c r="A17" s="36">
        <v>13</v>
      </c>
      <c r="B17" s="36" t="s">
        <v>613</v>
      </c>
      <c r="C17" s="49" t="s">
        <v>666</v>
      </c>
      <c r="D17" s="33" t="s">
        <v>667</v>
      </c>
      <c r="E17" s="33" t="s">
        <v>668</v>
      </c>
      <c r="F17" s="37" t="s">
        <v>230</v>
      </c>
      <c r="G17" s="33" t="s">
        <v>669</v>
      </c>
      <c r="H17" s="37"/>
      <c r="I17" s="37"/>
      <c r="J17" s="37"/>
      <c r="K17" s="33" t="s">
        <v>670</v>
      </c>
      <c r="L17" s="37">
        <v>2</v>
      </c>
      <c r="M17" s="37"/>
      <c r="N17" s="37"/>
      <c r="O17" s="33" t="s">
        <v>658</v>
      </c>
      <c r="P17" s="38"/>
      <c r="Q17" s="38"/>
      <c r="R17" s="44">
        <f t="shared" si="0"/>
        <v>2</v>
      </c>
      <c r="S17" s="44">
        <f t="shared" si="1"/>
        <v>220</v>
      </c>
      <c r="T17" s="44">
        <f t="shared" si="2"/>
        <v>0</v>
      </c>
      <c r="U17" s="44">
        <f t="shared" si="3"/>
        <v>0</v>
      </c>
      <c r="V17" s="44">
        <f t="shared" si="4"/>
        <v>110</v>
      </c>
      <c r="W17" s="44"/>
      <c r="X17" s="45">
        <f t="shared" si="5"/>
        <v>330</v>
      </c>
      <c r="Y17" s="44"/>
      <c r="Z17" s="44"/>
      <c r="AA17" s="44"/>
      <c r="AB17" s="44"/>
      <c r="AC17" s="44"/>
      <c r="AD17" s="44"/>
      <c r="AE17" s="44">
        <v>6</v>
      </c>
      <c r="AF17" s="45">
        <f t="shared" si="6"/>
        <v>0</v>
      </c>
      <c r="AG17" s="44"/>
      <c r="AH17" s="44">
        <f t="shared" si="7"/>
        <v>65</v>
      </c>
      <c r="AI17" s="44"/>
      <c r="AJ17" s="45">
        <f t="shared" si="8"/>
        <v>0</v>
      </c>
      <c r="AK17" s="44"/>
      <c r="AL17" s="44">
        <f t="shared" si="9"/>
        <v>0</v>
      </c>
      <c r="AM17" s="44"/>
      <c r="AN17" s="44">
        <f t="shared" si="10"/>
        <v>0</v>
      </c>
      <c r="AO17" s="44"/>
      <c r="AP17" s="44"/>
      <c r="AQ17" s="44">
        <f t="shared" si="11"/>
        <v>0</v>
      </c>
      <c r="AR17" s="44"/>
      <c r="AS17" s="44"/>
      <c r="AT17" s="44"/>
      <c r="AU17" s="45">
        <f t="shared" si="12"/>
        <v>0</v>
      </c>
      <c r="AV17" s="44"/>
      <c r="AW17" s="44"/>
      <c r="AX17" s="45"/>
      <c r="AY17" s="44"/>
      <c r="AZ17" s="44">
        <f t="shared" si="13"/>
        <v>0</v>
      </c>
      <c r="BA17" s="44"/>
      <c r="BB17" s="44">
        <f t="shared" si="14"/>
        <v>0</v>
      </c>
      <c r="BC17" s="44"/>
      <c r="BD17" s="44"/>
      <c r="BE17" s="44"/>
      <c r="BF17" s="44"/>
      <c r="BG17" s="45">
        <f t="shared" si="15"/>
        <v>0</v>
      </c>
      <c r="BH17" s="44">
        <v>0</v>
      </c>
      <c r="BI17" s="44">
        <f t="shared" si="16"/>
        <v>0</v>
      </c>
      <c r="BJ17" s="44"/>
      <c r="BK17" s="44">
        <f t="shared" si="17"/>
        <v>0</v>
      </c>
      <c r="BL17" s="44"/>
      <c r="BM17" s="44"/>
      <c r="BN17" s="44"/>
      <c r="BO17" s="44"/>
      <c r="BP17" s="44"/>
      <c r="BQ17" s="45">
        <f t="shared" si="18"/>
        <v>0</v>
      </c>
      <c r="BR17" s="44"/>
      <c r="BS17" s="44">
        <f t="shared" si="19"/>
        <v>0</v>
      </c>
      <c r="BT17" s="44"/>
      <c r="BU17" s="44">
        <f t="shared" si="20"/>
        <v>0</v>
      </c>
      <c r="BV17" s="45">
        <f t="shared" si="21"/>
        <v>0</v>
      </c>
      <c r="BW17" s="44"/>
      <c r="BX17" s="45">
        <f t="shared" si="22"/>
        <v>0</v>
      </c>
      <c r="BY17" s="44"/>
      <c r="BZ17" s="45">
        <f t="shared" si="23"/>
        <v>0</v>
      </c>
      <c r="CA17" s="44"/>
      <c r="CB17" s="44"/>
      <c r="CC17" s="44"/>
      <c r="CD17" s="45">
        <f t="shared" si="24"/>
        <v>0</v>
      </c>
      <c r="CE17" s="45"/>
      <c r="CF17" s="45">
        <f t="shared" si="25"/>
        <v>0</v>
      </c>
      <c r="CG17" s="45">
        <f t="shared" si="26"/>
        <v>330</v>
      </c>
      <c r="CH17" s="45">
        <f t="shared" si="34"/>
        <v>66</v>
      </c>
      <c r="CI17" s="44">
        <v>0</v>
      </c>
      <c r="CJ17" s="46">
        <f t="shared" si="27"/>
        <v>0</v>
      </c>
      <c r="CK17" s="47">
        <f t="shared" si="28"/>
        <v>396</v>
      </c>
      <c r="CL17" s="48"/>
      <c r="CM17" s="44">
        <f t="shared" si="29"/>
        <v>0</v>
      </c>
      <c r="CN17" s="44"/>
      <c r="CO17" s="44">
        <f t="shared" si="30"/>
        <v>0</v>
      </c>
      <c r="CP17" s="44"/>
      <c r="CQ17" s="44">
        <f t="shared" si="31"/>
        <v>0</v>
      </c>
      <c r="CR17" s="44">
        <f t="shared" si="32"/>
        <v>0</v>
      </c>
      <c r="CS17" s="44">
        <f t="shared" si="33"/>
        <v>396</v>
      </c>
    </row>
    <row r="18" s="21" customFormat="1" ht="23" customHeight="1" spans="1:97">
      <c r="A18" s="36">
        <v>14</v>
      </c>
      <c r="B18" s="36" t="s">
        <v>613</v>
      </c>
      <c r="C18" s="49" t="s">
        <v>671</v>
      </c>
      <c r="D18" s="33" t="s">
        <v>667</v>
      </c>
      <c r="E18" s="33" t="s">
        <v>668</v>
      </c>
      <c r="F18" s="37" t="s">
        <v>230</v>
      </c>
      <c r="G18" s="33" t="s">
        <v>672</v>
      </c>
      <c r="H18" s="37"/>
      <c r="I18" s="37"/>
      <c r="J18" s="37"/>
      <c r="K18" s="33" t="s">
        <v>670</v>
      </c>
      <c r="L18" s="37">
        <v>2</v>
      </c>
      <c r="M18" s="37"/>
      <c r="N18" s="37"/>
      <c r="O18" s="33" t="s">
        <v>658</v>
      </c>
      <c r="P18" s="38"/>
      <c r="Q18" s="38"/>
      <c r="R18" s="44">
        <f t="shared" si="0"/>
        <v>2</v>
      </c>
      <c r="S18" s="44">
        <f t="shared" si="1"/>
        <v>220</v>
      </c>
      <c r="T18" s="44">
        <f t="shared" si="2"/>
        <v>0</v>
      </c>
      <c r="U18" s="44">
        <f t="shared" si="3"/>
        <v>0</v>
      </c>
      <c r="V18" s="44">
        <f t="shared" si="4"/>
        <v>110</v>
      </c>
      <c r="W18" s="44"/>
      <c r="X18" s="45">
        <f t="shared" si="5"/>
        <v>330</v>
      </c>
      <c r="Y18" s="44"/>
      <c r="Z18" s="44"/>
      <c r="AA18" s="44"/>
      <c r="AB18" s="44"/>
      <c r="AC18" s="44"/>
      <c r="AD18" s="44"/>
      <c r="AE18" s="44">
        <v>6</v>
      </c>
      <c r="AF18" s="45">
        <f t="shared" si="6"/>
        <v>0</v>
      </c>
      <c r="AG18" s="44"/>
      <c r="AH18" s="44">
        <f t="shared" si="7"/>
        <v>65</v>
      </c>
      <c r="AI18" s="44"/>
      <c r="AJ18" s="45">
        <f t="shared" si="8"/>
        <v>0</v>
      </c>
      <c r="AK18" s="44"/>
      <c r="AL18" s="44">
        <f t="shared" si="9"/>
        <v>0</v>
      </c>
      <c r="AM18" s="44"/>
      <c r="AN18" s="44">
        <f t="shared" si="10"/>
        <v>0</v>
      </c>
      <c r="AO18" s="44"/>
      <c r="AP18" s="44"/>
      <c r="AQ18" s="44">
        <f t="shared" si="11"/>
        <v>0</v>
      </c>
      <c r="AR18" s="44"/>
      <c r="AS18" s="44"/>
      <c r="AT18" s="44"/>
      <c r="AU18" s="45">
        <f t="shared" si="12"/>
        <v>0</v>
      </c>
      <c r="AV18" s="44"/>
      <c r="AW18" s="44"/>
      <c r="AX18" s="45"/>
      <c r="AY18" s="44"/>
      <c r="AZ18" s="44">
        <f t="shared" si="13"/>
        <v>0</v>
      </c>
      <c r="BA18" s="44"/>
      <c r="BB18" s="44">
        <f t="shared" si="14"/>
        <v>0</v>
      </c>
      <c r="BC18" s="44"/>
      <c r="BD18" s="44"/>
      <c r="BE18" s="44"/>
      <c r="BF18" s="44"/>
      <c r="BG18" s="45">
        <f t="shared" si="15"/>
        <v>0</v>
      </c>
      <c r="BH18" s="44">
        <v>0</v>
      </c>
      <c r="BI18" s="44">
        <f t="shared" si="16"/>
        <v>0</v>
      </c>
      <c r="BJ18" s="44"/>
      <c r="BK18" s="44">
        <f t="shared" si="17"/>
        <v>0</v>
      </c>
      <c r="BL18" s="44"/>
      <c r="BM18" s="44"/>
      <c r="BN18" s="44"/>
      <c r="BO18" s="44"/>
      <c r="BP18" s="44"/>
      <c r="BQ18" s="45">
        <f t="shared" si="18"/>
        <v>0</v>
      </c>
      <c r="BR18" s="44"/>
      <c r="BS18" s="44">
        <f t="shared" si="19"/>
        <v>0</v>
      </c>
      <c r="BT18" s="44"/>
      <c r="BU18" s="44">
        <f t="shared" si="20"/>
        <v>0</v>
      </c>
      <c r="BV18" s="45">
        <f t="shared" si="21"/>
        <v>0</v>
      </c>
      <c r="BW18" s="44"/>
      <c r="BX18" s="45">
        <f t="shared" si="22"/>
        <v>0</v>
      </c>
      <c r="BY18" s="44"/>
      <c r="BZ18" s="45">
        <f t="shared" si="23"/>
        <v>0</v>
      </c>
      <c r="CA18" s="44"/>
      <c r="CB18" s="44"/>
      <c r="CC18" s="44"/>
      <c r="CD18" s="45">
        <f t="shared" si="24"/>
        <v>0</v>
      </c>
      <c r="CE18" s="45"/>
      <c r="CF18" s="45">
        <f t="shared" si="25"/>
        <v>0</v>
      </c>
      <c r="CG18" s="45">
        <f t="shared" si="26"/>
        <v>330</v>
      </c>
      <c r="CH18" s="45">
        <f t="shared" si="34"/>
        <v>66</v>
      </c>
      <c r="CI18" s="44">
        <v>0</v>
      </c>
      <c r="CJ18" s="46">
        <f t="shared" si="27"/>
        <v>0</v>
      </c>
      <c r="CK18" s="47">
        <f t="shared" si="28"/>
        <v>396</v>
      </c>
      <c r="CL18" s="48"/>
      <c r="CM18" s="44">
        <f t="shared" si="29"/>
        <v>0</v>
      </c>
      <c r="CN18" s="44"/>
      <c r="CO18" s="44">
        <f t="shared" si="30"/>
        <v>0</v>
      </c>
      <c r="CP18" s="44"/>
      <c r="CQ18" s="44">
        <f t="shared" si="31"/>
        <v>0</v>
      </c>
      <c r="CR18" s="44">
        <f t="shared" si="32"/>
        <v>0</v>
      </c>
      <c r="CS18" s="44">
        <f t="shared" si="33"/>
        <v>396</v>
      </c>
    </row>
    <row r="19" s="21" customFormat="1" ht="23" customHeight="1" spans="1:97">
      <c r="A19" s="36">
        <v>15</v>
      </c>
      <c r="B19" s="36" t="s">
        <v>613</v>
      </c>
      <c r="C19" s="33" t="s">
        <v>673</v>
      </c>
      <c r="D19" s="33" t="s">
        <v>674</v>
      </c>
      <c r="E19" s="33" t="s">
        <v>675</v>
      </c>
      <c r="F19" s="37" t="s">
        <v>125</v>
      </c>
      <c r="G19" s="33" t="s">
        <v>676</v>
      </c>
      <c r="H19" s="37"/>
      <c r="I19" s="37"/>
      <c r="J19" s="37"/>
      <c r="K19" s="33" t="s">
        <v>677</v>
      </c>
      <c r="L19" s="37">
        <v>3.38</v>
      </c>
      <c r="M19" s="37"/>
      <c r="N19" s="37"/>
      <c r="O19" s="33" t="s">
        <v>678</v>
      </c>
      <c r="P19" s="38"/>
      <c r="Q19" s="38"/>
      <c r="R19" s="44">
        <f t="shared" si="0"/>
        <v>3.38</v>
      </c>
      <c r="S19" s="44">
        <f t="shared" si="1"/>
        <v>220</v>
      </c>
      <c r="T19" s="44">
        <f t="shared" si="2"/>
        <v>0</v>
      </c>
      <c r="U19" s="44">
        <f t="shared" si="3"/>
        <v>0</v>
      </c>
      <c r="V19" s="44">
        <f t="shared" si="4"/>
        <v>0</v>
      </c>
      <c r="W19" s="44"/>
      <c r="X19" s="45">
        <f t="shared" si="5"/>
        <v>220</v>
      </c>
      <c r="Y19" s="44"/>
      <c r="Z19" s="44"/>
      <c r="AA19" s="44"/>
      <c r="AB19" s="44"/>
      <c r="AC19" s="44"/>
      <c r="AD19" s="44"/>
      <c r="AE19" s="44">
        <v>6</v>
      </c>
      <c r="AF19" s="45">
        <f t="shared" si="6"/>
        <v>0</v>
      </c>
      <c r="AG19" s="44"/>
      <c r="AH19" s="44">
        <f t="shared" si="7"/>
        <v>65</v>
      </c>
      <c r="AI19" s="44"/>
      <c r="AJ19" s="45">
        <f t="shared" si="8"/>
        <v>0</v>
      </c>
      <c r="AK19" s="44"/>
      <c r="AL19" s="44">
        <f t="shared" si="9"/>
        <v>0</v>
      </c>
      <c r="AM19" s="44"/>
      <c r="AN19" s="44">
        <f t="shared" si="10"/>
        <v>0</v>
      </c>
      <c r="AO19" s="44"/>
      <c r="AP19" s="44"/>
      <c r="AQ19" s="44">
        <f t="shared" si="11"/>
        <v>0</v>
      </c>
      <c r="AR19" s="44"/>
      <c r="AS19" s="44"/>
      <c r="AT19" s="44"/>
      <c r="AU19" s="45">
        <f t="shared" si="12"/>
        <v>0</v>
      </c>
      <c r="AV19" s="44"/>
      <c r="AW19" s="44"/>
      <c r="AX19" s="45"/>
      <c r="AY19" s="44"/>
      <c r="AZ19" s="44">
        <f t="shared" si="13"/>
        <v>0</v>
      </c>
      <c r="BA19" s="44"/>
      <c r="BB19" s="44">
        <f t="shared" si="14"/>
        <v>0</v>
      </c>
      <c r="BC19" s="44"/>
      <c r="BD19" s="44"/>
      <c r="BE19" s="44"/>
      <c r="BF19" s="44"/>
      <c r="BG19" s="45">
        <f t="shared" si="15"/>
        <v>0</v>
      </c>
      <c r="BH19" s="44">
        <v>0</v>
      </c>
      <c r="BI19" s="44">
        <f t="shared" si="16"/>
        <v>0</v>
      </c>
      <c r="BJ19" s="44"/>
      <c r="BK19" s="44">
        <f t="shared" si="17"/>
        <v>0</v>
      </c>
      <c r="BL19" s="44"/>
      <c r="BM19" s="44"/>
      <c r="BN19" s="44"/>
      <c r="BO19" s="44"/>
      <c r="BP19" s="44"/>
      <c r="BQ19" s="45">
        <f t="shared" si="18"/>
        <v>0</v>
      </c>
      <c r="BR19" s="44"/>
      <c r="BS19" s="44">
        <f t="shared" si="19"/>
        <v>0</v>
      </c>
      <c r="BT19" s="44"/>
      <c r="BU19" s="44">
        <f t="shared" si="20"/>
        <v>0</v>
      </c>
      <c r="BV19" s="45">
        <f t="shared" si="21"/>
        <v>0</v>
      </c>
      <c r="BW19" s="44"/>
      <c r="BX19" s="45">
        <f t="shared" si="22"/>
        <v>0</v>
      </c>
      <c r="BY19" s="44"/>
      <c r="BZ19" s="45">
        <f t="shared" si="23"/>
        <v>0</v>
      </c>
      <c r="CA19" s="44"/>
      <c r="CB19" s="44"/>
      <c r="CC19" s="44"/>
      <c r="CD19" s="45">
        <f t="shared" si="24"/>
        <v>0</v>
      </c>
      <c r="CE19" s="45"/>
      <c r="CF19" s="45">
        <f t="shared" si="25"/>
        <v>0</v>
      </c>
      <c r="CG19" s="45">
        <f t="shared" si="26"/>
        <v>220</v>
      </c>
      <c r="CH19" s="45">
        <f t="shared" si="34"/>
        <v>44</v>
      </c>
      <c r="CI19" s="44">
        <v>0</v>
      </c>
      <c r="CJ19" s="46">
        <f t="shared" si="27"/>
        <v>0</v>
      </c>
      <c r="CK19" s="47">
        <f t="shared" si="28"/>
        <v>264</v>
      </c>
      <c r="CL19" s="48"/>
      <c r="CM19" s="44">
        <f t="shared" si="29"/>
        <v>0</v>
      </c>
      <c r="CN19" s="44"/>
      <c r="CO19" s="44">
        <f t="shared" si="30"/>
        <v>0</v>
      </c>
      <c r="CP19" s="44"/>
      <c r="CQ19" s="44">
        <f t="shared" si="31"/>
        <v>0</v>
      </c>
      <c r="CR19" s="44">
        <f t="shared" si="32"/>
        <v>0</v>
      </c>
      <c r="CS19" s="44">
        <f t="shared" si="33"/>
        <v>264</v>
      </c>
    </row>
    <row r="20" s="21" customFormat="1" ht="23" customHeight="1" spans="1:97">
      <c r="A20" s="36">
        <v>16</v>
      </c>
      <c r="B20" s="36" t="s">
        <v>613</v>
      </c>
      <c r="C20" s="33" t="s">
        <v>679</v>
      </c>
      <c r="D20" s="33" t="s">
        <v>680</v>
      </c>
      <c r="E20" s="33" t="s">
        <v>681</v>
      </c>
      <c r="F20" s="37" t="s">
        <v>230</v>
      </c>
      <c r="G20" s="33" t="s">
        <v>682</v>
      </c>
      <c r="H20" s="37"/>
      <c r="I20" s="37"/>
      <c r="J20" s="37"/>
      <c r="K20" s="33" t="s">
        <v>683</v>
      </c>
      <c r="L20" s="37">
        <v>0.62</v>
      </c>
      <c r="M20" s="37"/>
      <c r="N20" s="37"/>
      <c r="O20" s="33" t="s">
        <v>678</v>
      </c>
      <c r="P20" s="38"/>
      <c r="Q20" s="38"/>
      <c r="R20" s="44">
        <f t="shared" si="0"/>
        <v>0.62</v>
      </c>
      <c r="S20" s="44">
        <f t="shared" si="1"/>
        <v>180</v>
      </c>
      <c r="T20" s="44">
        <f t="shared" si="2"/>
        <v>0</v>
      </c>
      <c r="U20" s="44">
        <f t="shared" si="3"/>
        <v>0</v>
      </c>
      <c r="V20" s="44">
        <f t="shared" si="4"/>
        <v>90</v>
      </c>
      <c r="W20" s="44"/>
      <c r="X20" s="45">
        <f t="shared" si="5"/>
        <v>270</v>
      </c>
      <c r="Y20" s="44"/>
      <c r="Z20" s="44"/>
      <c r="AA20" s="44"/>
      <c r="AB20" s="44"/>
      <c r="AC20" s="44"/>
      <c r="AD20" s="44"/>
      <c r="AE20" s="44">
        <v>6</v>
      </c>
      <c r="AF20" s="45">
        <f t="shared" si="6"/>
        <v>0</v>
      </c>
      <c r="AG20" s="44"/>
      <c r="AH20" s="44">
        <f t="shared" si="7"/>
        <v>65</v>
      </c>
      <c r="AI20" s="44"/>
      <c r="AJ20" s="45">
        <f t="shared" si="8"/>
        <v>0</v>
      </c>
      <c r="AK20" s="44"/>
      <c r="AL20" s="44">
        <f t="shared" si="9"/>
        <v>0</v>
      </c>
      <c r="AM20" s="44"/>
      <c r="AN20" s="44">
        <f t="shared" si="10"/>
        <v>0</v>
      </c>
      <c r="AO20" s="44"/>
      <c r="AP20" s="44"/>
      <c r="AQ20" s="44">
        <f t="shared" si="11"/>
        <v>0</v>
      </c>
      <c r="AR20" s="44"/>
      <c r="AS20" s="44"/>
      <c r="AT20" s="44"/>
      <c r="AU20" s="45">
        <f t="shared" si="12"/>
        <v>0</v>
      </c>
      <c r="AV20" s="44"/>
      <c r="AW20" s="44"/>
      <c r="AX20" s="45"/>
      <c r="AY20" s="44"/>
      <c r="AZ20" s="44">
        <f t="shared" si="13"/>
        <v>0</v>
      </c>
      <c r="BA20" s="44"/>
      <c r="BB20" s="44">
        <f t="shared" si="14"/>
        <v>0</v>
      </c>
      <c r="BC20" s="44"/>
      <c r="BD20" s="44"/>
      <c r="BE20" s="44"/>
      <c r="BF20" s="44"/>
      <c r="BG20" s="45">
        <f t="shared" si="15"/>
        <v>0</v>
      </c>
      <c r="BH20" s="44">
        <v>0</v>
      </c>
      <c r="BI20" s="44">
        <f t="shared" si="16"/>
        <v>0</v>
      </c>
      <c r="BJ20" s="44"/>
      <c r="BK20" s="44">
        <f t="shared" si="17"/>
        <v>0</v>
      </c>
      <c r="BL20" s="44"/>
      <c r="BM20" s="44"/>
      <c r="BN20" s="44"/>
      <c r="BO20" s="44"/>
      <c r="BP20" s="44"/>
      <c r="BQ20" s="45">
        <f t="shared" si="18"/>
        <v>0</v>
      </c>
      <c r="BR20" s="44"/>
      <c r="BS20" s="44">
        <f t="shared" si="19"/>
        <v>0</v>
      </c>
      <c r="BT20" s="44"/>
      <c r="BU20" s="44">
        <f t="shared" si="20"/>
        <v>0</v>
      </c>
      <c r="BV20" s="45">
        <f t="shared" si="21"/>
        <v>0</v>
      </c>
      <c r="BW20" s="44"/>
      <c r="BX20" s="45">
        <f t="shared" si="22"/>
        <v>0</v>
      </c>
      <c r="BY20" s="44"/>
      <c r="BZ20" s="45">
        <f t="shared" si="23"/>
        <v>0</v>
      </c>
      <c r="CA20" s="44"/>
      <c r="CB20" s="44"/>
      <c r="CC20" s="44"/>
      <c r="CD20" s="45">
        <f t="shared" si="24"/>
        <v>0</v>
      </c>
      <c r="CE20" s="45"/>
      <c r="CF20" s="45">
        <f t="shared" si="25"/>
        <v>0</v>
      </c>
      <c r="CG20" s="45">
        <f t="shared" si="26"/>
        <v>270</v>
      </c>
      <c r="CH20" s="45">
        <f t="shared" si="34"/>
        <v>54</v>
      </c>
      <c r="CI20" s="44">
        <v>0</v>
      </c>
      <c r="CJ20" s="46">
        <f t="shared" si="27"/>
        <v>0</v>
      </c>
      <c r="CK20" s="47">
        <f t="shared" si="28"/>
        <v>324</v>
      </c>
      <c r="CL20" s="48"/>
      <c r="CM20" s="44">
        <f t="shared" si="29"/>
        <v>0</v>
      </c>
      <c r="CN20" s="44"/>
      <c r="CO20" s="44">
        <f t="shared" si="30"/>
        <v>0</v>
      </c>
      <c r="CP20" s="44"/>
      <c r="CQ20" s="44">
        <f t="shared" si="31"/>
        <v>0</v>
      </c>
      <c r="CR20" s="44">
        <f t="shared" si="32"/>
        <v>0</v>
      </c>
      <c r="CS20" s="44">
        <f t="shared" si="33"/>
        <v>324</v>
      </c>
    </row>
    <row r="21" s="21" customFormat="1" ht="23" customHeight="1" spans="1:97">
      <c r="A21" s="36">
        <v>17</v>
      </c>
      <c r="B21" s="36" t="s">
        <v>613</v>
      </c>
      <c r="C21" s="33" t="s">
        <v>684</v>
      </c>
      <c r="D21" s="33" t="s">
        <v>685</v>
      </c>
      <c r="E21" s="33" t="s">
        <v>686</v>
      </c>
      <c r="F21" s="37" t="s">
        <v>125</v>
      </c>
      <c r="G21" s="33" t="s">
        <v>687</v>
      </c>
      <c r="H21" s="37"/>
      <c r="I21" s="37"/>
      <c r="J21" s="37"/>
      <c r="K21" s="33" t="s">
        <v>688</v>
      </c>
      <c r="L21" s="37">
        <v>4</v>
      </c>
      <c r="M21" s="37"/>
      <c r="N21" s="37"/>
      <c r="O21" s="33" t="s">
        <v>678</v>
      </c>
      <c r="P21" s="38"/>
      <c r="Q21" s="38"/>
      <c r="R21" s="44">
        <f t="shared" si="0"/>
        <v>4</v>
      </c>
      <c r="S21" s="44">
        <f t="shared" si="1"/>
        <v>220</v>
      </c>
      <c r="T21" s="44">
        <f t="shared" si="2"/>
        <v>0</v>
      </c>
      <c r="U21" s="44">
        <f t="shared" si="3"/>
        <v>0</v>
      </c>
      <c r="V21" s="44">
        <f t="shared" si="4"/>
        <v>0</v>
      </c>
      <c r="W21" s="44"/>
      <c r="X21" s="45">
        <f t="shared" si="5"/>
        <v>220</v>
      </c>
      <c r="Y21" s="44"/>
      <c r="Z21" s="44"/>
      <c r="AA21" s="44"/>
      <c r="AB21" s="44"/>
      <c r="AC21" s="44"/>
      <c r="AD21" s="44"/>
      <c r="AE21" s="44">
        <v>6</v>
      </c>
      <c r="AF21" s="45">
        <f t="shared" si="6"/>
        <v>0</v>
      </c>
      <c r="AG21" s="44"/>
      <c r="AH21" s="44">
        <f t="shared" si="7"/>
        <v>65</v>
      </c>
      <c r="AI21" s="44"/>
      <c r="AJ21" s="45">
        <f t="shared" si="8"/>
        <v>0</v>
      </c>
      <c r="AK21" s="44"/>
      <c r="AL21" s="44">
        <f t="shared" si="9"/>
        <v>0</v>
      </c>
      <c r="AM21" s="44"/>
      <c r="AN21" s="44">
        <f t="shared" si="10"/>
        <v>0</v>
      </c>
      <c r="AO21" s="44"/>
      <c r="AP21" s="44"/>
      <c r="AQ21" s="44">
        <f t="shared" si="11"/>
        <v>0</v>
      </c>
      <c r="AR21" s="44"/>
      <c r="AS21" s="44"/>
      <c r="AT21" s="44"/>
      <c r="AU21" s="45">
        <f t="shared" si="12"/>
        <v>0</v>
      </c>
      <c r="AV21" s="44"/>
      <c r="AW21" s="44"/>
      <c r="AX21" s="45"/>
      <c r="AY21" s="44"/>
      <c r="AZ21" s="44">
        <f t="shared" si="13"/>
        <v>0</v>
      </c>
      <c r="BA21" s="44"/>
      <c r="BB21" s="44">
        <f t="shared" si="14"/>
        <v>0</v>
      </c>
      <c r="BC21" s="44"/>
      <c r="BD21" s="44"/>
      <c r="BE21" s="44"/>
      <c r="BF21" s="44"/>
      <c r="BG21" s="45">
        <f t="shared" si="15"/>
        <v>0</v>
      </c>
      <c r="BH21" s="44">
        <v>0</v>
      </c>
      <c r="BI21" s="44">
        <f t="shared" si="16"/>
        <v>0</v>
      </c>
      <c r="BJ21" s="44"/>
      <c r="BK21" s="44">
        <f t="shared" si="17"/>
        <v>0</v>
      </c>
      <c r="BL21" s="44"/>
      <c r="BM21" s="44"/>
      <c r="BN21" s="44"/>
      <c r="BO21" s="44"/>
      <c r="BP21" s="44"/>
      <c r="BQ21" s="45">
        <f t="shared" si="18"/>
        <v>0</v>
      </c>
      <c r="BR21" s="44"/>
      <c r="BS21" s="44">
        <f t="shared" si="19"/>
        <v>0</v>
      </c>
      <c r="BT21" s="44"/>
      <c r="BU21" s="44">
        <f t="shared" si="20"/>
        <v>0</v>
      </c>
      <c r="BV21" s="45">
        <f t="shared" si="21"/>
        <v>0</v>
      </c>
      <c r="BW21" s="44"/>
      <c r="BX21" s="45">
        <f t="shared" si="22"/>
        <v>0</v>
      </c>
      <c r="BY21" s="44"/>
      <c r="BZ21" s="45">
        <f t="shared" si="23"/>
        <v>0</v>
      </c>
      <c r="CA21" s="44"/>
      <c r="CB21" s="44"/>
      <c r="CC21" s="44"/>
      <c r="CD21" s="45">
        <f t="shared" si="24"/>
        <v>0</v>
      </c>
      <c r="CE21" s="45"/>
      <c r="CF21" s="45">
        <f t="shared" si="25"/>
        <v>0</v>
      </c>
      <c r="CG21" s="45">
        <f t="shared" si="26"/>
        <v>220</v>
      </c>
      <c r="CH21" s="45">
        <f t="shared" si="34"/>
        <v>44</v>
      </c>
      <c r="CI21" s="44">
        <v>0</v>
      </c>
      <c r="CJ21" s="46">
        <f t="shared" si="27"/>
        <v>0</v>
      </c>
      <c r="CK21" s="47">
        <f t="shared" si="28"/>
        <v>264</v>
      </c>
      <c r="CL21" s="48"/>
      <c r="CM21" s="44">
        <f t="shared" si="29"/>
        <v>0</v>
      </c>
      <c r="CN21" s="44"/>
      <c r="CO21" s="44">
        <f t="shared" si="30"/>
        <v>0</v>
      </c>
      <c r="CP21" s="44"/>
      <c r="CQ21" s="44">
        <f t="shared" si="31"/>
        <v>0</v>
      </c>
      <c r="CR21" s="44">
        <f t="shared" si="32"/>
        <v>0</v>
      </c>
      <c r="CS21" s="44">
        <f t="shared" si="33"/>
        <v>264</v>
      </c>
    </row>
    <row r="22" s="21" customFormat="1" ht="23" customHeight="1" spans="1:97">
      <c r="A22" s="36">
        <v>18</v>
      </c>
      <c r="B22" s="36" t="s">
        <v>613</v>
      </c>
      <c r="C22" s="33" t="s">
        <v>689</v>
      </c>
      <c r="D22" s="33" t="s">
        <v>690</v>
      </c>
      <c r="E22" s="33" t="s">
        <v>675</v>
      </c>
      <c r="F22" s="37" t="s">
        <v>125</v>
      </c>
      <c r="G22" s="33" t="s">
        <v>691</v>
      </c>
      <c r="H22" s="37"/>
      <c r="I22" s="37"/>
      <c r="J22" s="37"/>
      <c r="K22" s="33" t="s">
        <v>692</v>
      </c>
      <c r="L22" s="37">
        <v>3.38</v>
      </c>
      <c r="M22" s="37"/>
      <c r="N22" s="37"/>
      <c r="O22" s="33" t="s">
        <v>678</v>
      </c>
      <c r="P22" s="38"/>
      <c r="Q22" s="38"/>
      <c r="R22" s="44">
        <f t="shared" si="0"/>
        <v>3.38</v>
      </c>
      <c r="S22" s="44">
        <f t="shared" si="1"/>
        <v>220</v>
      </c>
      <c r="T22" s="44">
        <f t="shared" si="2"/>
        <v>0</v>
      </c>
      <c r="U22" s="44">
        <f t="shared" si="3"/>
        <v>0</v>
      </c>
      <c r="V22" s="44">
        <f t="shared" si="4"/>
        <v>0</v>
      </c>
      <c r="W22" s="44"/>
      <c r="X22" s="45">
        <f t="shared" si="5"/>
        <v>220</v>
      </c>
      <c r="Y22" s="44"/>
      <c r="Z22" s="44"/>
      <c r="AA22" s="44"/>
      <c r="AB22" s="44"/>
      <c r="AC22" s="44"/>
      <c r="AD22" s="44"/>
      <c r="AE22" s="44">
        <v>6</v>
      </c>
      <c r="AF22" s="45">
        <f t="shared" si="6"/>
        <v>0</v>
      </c>
      <c r="AG22" s="44"/>
      <c r="AH22" s="44">
        <f t="shared" si="7"/>
        <v>65</v>
      </c>
      <c r="AI22" s="44"/>
      <c r="AJ22" s="45">
        <f t="shared" si="8"/>
        <v>0</v>
      </c>
      <c r="AK22" s="44"/>
      <c r="AL22" s="44">
        <f t="shared" si="9"/>
        <v>0</v>
      </c>
      <c r="AM22" s="44"/>
      <c r="AN22" s="44">
        <f t="shared" si="10"/>
        <v>0</v>
      </c>
      <c r="AO22" s="44"/>
      <c r="AP22" s="44"/>
      <c r="AQ22" s="44">
        <f t="shared" si="11"/>
        <v>0</v>
      </c>
      <c r="AR22" s="44"/>
      <c r="AS22" s="44"/>
      <c r="AT22" s="44"/>
      <c r="AU22" s="45">
        <f t="shared" si="12"/>
        <v>0</v>
      </c>
      <c r="AV22" s="44"/>
      <c r="AW22" s="44"/>
      <c r="AX22" s="45"/>
      <c r="AY22" s="44"/>
      <c r="AZ22" s="44">
        <f t="shared" si="13"/>
        <v>0</v>
      </c>
      <c r="BA22" s="44"/>
      <c r="BB22" s="44">
        <f t="shared" si="14"/>
        <v>0</v>
      </c>
      <c r="BC22" s="44"/>
      <c r="BD22" s="44"/>
      <c r="BE22" s="44"/>
      <c r="BF22" s="44"/>
      <c r="BG22" s="45">
        <f t="shared" si="15"/>
        <v>0</v>
      </c>
      <c r="BH22" s="44">
        <v>0</v>
      </c>
      <c r="BI22" s="44">
        <f t="shared" si="16"/>
        <v>0</v>
      </c>
      <c r="BJ22" s="44"/>
      <c r="BK22" s="44">
        <f t="shared" si="17"/>
        <v>0</v>
      </c>
      <c r="BL22" s="44"/>
      <c r="BM22" s="44"/>
      <c r="BN22" s="44"/>
      <c r="BO22" s="44"/>
      <c r="BP22" s="44"/>
      <c r="BQ22" s="45">
        <f t="shared" si="18"/>
        <v>0</v>
      </c>
      <c r="BR22" s="44"/>
      <c r="BS22" s="44">
        <f t="shared" si="19"/>
        <v>0</v>
      </c>
      <c r="BT22" s="44"/>
      <c r="BU22" s="44">
        <f t="shared" si="20"/>
        <v>0</v>
      </c>
      <c r="BV22" s="45">
        <f t="shared" si="21"/>
        <v>0</v>
      </c>
      <c r="BW22" s="44"/>
      <c r="BX22" s="45">
        <f t="shared" si="22"/>
        <v>0</v>
      </c>
      <c r="BY22" s="44"/>
      <c r="BZ22" s="45">
        <f t="shared" si="23"/>
        <v>0</v>
      </c>
      <c r="CA22" s="44"/>
      <c r="CB22" s="44"/>
      <c r="CC22" s="44"/>
      <c r="CD22" s="45">
        <f t="shared" si="24"/>
        <v>0</v>
      </c>
      <c r="CE22" s="45"/>
      <c r="CF22" s="45">
        <f t="shared" si="25"/>
        <v>0</v>
      </c>
      <c r="CG22" s="45">
        <f t="shared" si="26"/>
        <v>220</v>
      </c>
      <c r="CH22" s="45">
        <f t="shared" si="34"/>
        <v>44</v>
      </c>
      <c r="CI22" s="44">
        <v>0</v>
      </c>
      <c r="CJ22" s="46">
        <f t="shared" si="27"/>
        <v>0</v>
      </c>
      <c r="CK22" s="47">
        <f t="shared" si="28"/>
        <v>264</v>
      </c>
      <c r="CL22" s="48"/>
      <c r="CM22" s="44">
        <f t="shared" si="29"/>
        <v>0</v>
      </c>
      <c r="CN22" s="44"/>
      <c r="CO22" s="44">
        <f t="shared" si="30"/>
        <v>0</v>
      </c>
      <c r="CP22" s="44"/>
      <c r="CQ22" s="44">
        <f t="shared" si="31"/>
        <v>0</v>
      </c>
      <c r="CR22" s="44">
        <f t="shared" si="32"/>
        <v>0</v>
      </c>
      <c r="CS22" s="44">
        <f t="shared" si="33"/>
        <v>264</v>
      </c>
    </row>
    <row r="23" s="21" customFormat="1" ht="23" customHeight="1" spans="1:97">
      <c r="A23" s="36">
        <v>19</v>
      </c>
      <c r="B23" s="36" t="s">
        <v>613</v>
      </c>
      <c r="C23" s="33" t="s">
        <v>693</v>
      </c>
      <c r="D23" s="33" t="s">
        <v>694</v>
      </c>
      <c r="E23" s="33" t="s">
        <v>695</v>
      </c>
      <c r="F23" s="37" t="s">
        <v>125</v>
      </c>
      <c r="G23" s="33" t="s">
        <v>696</v>
      </c>
      <c r="H23" s="37"/>
      <c r="I23" s="37"/>
      <c r="J23" s="37"/>
      <c r="K23" s="33" t="s">
        <v>697</v>
      </c>
      <c r="L23" s="37">
        <v>1.82</v>
      </c>
      <c r="M23" s="37"/>
      <c r="N23" s="37"/>
      <c r="O23" s="33" t="s">
        <v>678</v>
      </c>
      <c r="P23" s="38"/>
      <c r="Q23" s="38"/>
      <c r="R23" s="44">
        <f t="shared" si="0"/>
        <v>1.82</v>
      </c>
      <c r="S23" s="44">
        <f t="shared" si="1"/>
        <v>220</v>
      </c>
      <c r="T23" s="44">
        <f t="shared" si="2"/>
        <v>0</v>
      </c>
      <c r="U23" s="44">
        <f t="shared" si="3"/>
        <v>0</v>
      </c>
      <c r="V23" s="44">
        <f t="shared" si="4"/>
        <v>0</v>
      </c>
      <c r="W23" s="44"/>
      <c r="X23" s="45">
        <f t="shared" si="5"/>
        <v>220</v>
      </c>
      <c r="Y23" s="44"/>
      <c r="Z23" s="44"/>
      <c r="AA23" s="44"/>
      <c r="AB23" s="44"/>
      <c r="AC23" s="44"/>
      <c r="AD23" s="44"/>
      <c r="AE23" s="44">
        <v>6</v>
      </c>
      <c r="AF23" s="45">
        <f t="shared" si="6"/>
        <v>0</v>
      </c>
      <c r="AG23" s="44"/>
      <c r="AH23" s="44">
        <f t="shared" si="7"/>
        <v>65</v>
      </c>
      <c r="AI23" s="44"/>
      <c r="AJ23" s="45">
        <f t="shared" si="8"/>
        <v>0</v>
      </c>
      <c r="AK23" s="44"/>
      <c r="AL23" s="44">
        <f t="shared" si="9"/>
        <v>0</v>
      </c>
      <c r="AM23" s="44"/>
      <c r="AN23" s="44">
        <f t="shared" si="10"/>
        <v>0</v>
      </c>
      <c r="AO23" s="44"/>
      <c r="AP23" s="44"/>
      <c r="AQ23" s="44">
        <f t="shared" si="11"/>
        <v>0</v>
      </c>
      <c r="AR23" s="44"/>
      <c r="AS23" s="44"/>
      <c r="AT23" s="44"/>
      <c r="AU23" s="45">
        <f t="shared" si="12"/>
        <v>0</v>
      </c>
      <c r="AV23" s="44"/>
      <c r="AW23" s="44"/>
      <c r="AX23" s="45"/>
      <c r="AY23" s="44"/>
      <c r="AZ23" s="44">
        <f t="shared" si="13"/>
        <v>0</v>
      </c>
      <c r="BA23" s="44"/>
      <c r="BB23" s="44">
        <f t="shared" si="14"/>
        <v>0</v>
      </c>
      <c r="BC23" s="44"/>
      <c r="BD23" s="44"/>
      <c r="BE23" s="44"/>
      <c r="BF23" s="44"/>
      <c r="BG23" s="45">
        <f t="shared" si="15"/>
        <v>0</v>
      </c>
      <c r="BH23" s="44">
        <v>0</v>
      </c>
      <c r="BI23" s="44">
        <f t="shared" si="16"/>
        <v>0</v>
      </c>
      <c r="BJ23" s="44"/>
      <c r="BK23" s="44">
        <f t="shared" si="17"/>
        <v>0</v>
      </c>
      <c r="BL23" s="44"/>
      <c r="BM23" s="44"/>
      <c r="BN23" s="44"/>
      <c r="BO23" s="44"/>
      <c r="BP23" s="44"/>
      <c r="BQ23" s="45">
        <f t="shared" si="18"/>
        <v>0</v>
      </c>
      <c r="BR23" s="44"/>
      <c r="BS23" s="44">
        <f t="shared" si="19"/>
        <v>0</v>
      </c>
      <c r="BT23" s="44"/>
      <c r="BU23" s="44">
        <f t="shared" si="20"/>
        <v>0</v>
      </c>
      <c r="BV23" s="45">
        <f t="shared" si="21"/>
        <v>0</v>
      </c>
      <c r="BW23" s="44"/>
      <c r="BX23" s="45">
        <f t="shared" si="22"/>
        <v>0</v>
      </c>
      <c r="BY23" s="44"/>
      <c r="BZ23" s="45">
        <f t="shared" si="23"/>
        <v>0</v>
      </c>
      <c r="CA23" s="44"/>
      <c r="CB23" s="44"/>
      <c r="CC23" s="44"/>
      <c r="CD23" s="45">
        <f t="shared" si="24"/>
        <v>0</v>
      </c>
      <c r="CE23" s="45"/>
      <c r="CF23" s="45">
        <f t="shared" si="25"/>
        <v>0</v>
      </c>
      <c r="CG23" s="45">
        <f t="shared" si="26"/>
        <v>220</v>
      </c>
      <c r="CH23" s="45">
        <f t="shared" si="34"/>
        <v>44</v>
      </c>
      <c r="CI23" s="44">
        <v>0</v>
      </c>
      <c r="CJ23" s="46">
        <f t="shared" si="27"/>
        <v>0</v>
      </c>
      <c r="CK23" s="47">
        <f t="shared" si="28"/>
        <v>264</v>
      </c>
      <c r="CL23" s="48"/>
      <c r="CM23" s="44">
        <f t="shared" si="29"/>
        <v>0</v>
      </c>
      <c r="CN23" s="44"/>
      <c r="CO23" s="44">
        <f t="shared" si="30"/>
        <v>0</v>
      </c>
      <c r="CP23" s="44"/>
      <c r="CQ23" s="44">
        <f t="shared" si="31"/>
        <v>0</v>
      </c>
      <c r="CR23" s="44">
        <f t="shared" si="32"/>
        <v>0</v>
      </c>
      <c r="CS23" s="44">
        <f t="shared" si="33"/>
        <v>264</v>
      </c>
    </row>
    <row r="24" s="21" customFormat="1" ht="23" customHeight="1" spans="1:97">
      <c r="A24" s="36">
        <v>20</v>
      </c>
      <c r="B24" s="36" t="s">
        <v>613</v>
      </c>
      <c r="C24" s="33" t="s">
        <v>698</v>
      </c>
      <c r="D24" s="33" t="s">
        <v>699</v>
      </c>
      <c r="E24" s="33" t="s">
        <v>700</v>
      </c>
      <c r="F24" s="37" t="s">
        <v>230</v>
      </c>
      <c r="G24" s="33" t="s">
        <v>701</v>
      </c>
      <c r="H24" s="37"/>
      <c r="I24" s="37"/>
      <c r="J24" s="37"/>
      <c r="K24" s="33" t="s">
        <v>702</v>
      </c>
      <c r="L24" s="37">
        <v>5.5</v>
      </c>
      <c r="M24" s="37"/>
      <c r="N24" s="37"/>
      <c r="O24" s="33" t="s">
        <v>678</v>
      </c>
      <c r="P24" s="38"/>
      <c r="Q24" s="38"/>
      <c r="R24" s="44">
        <f t="shared" si="0"/>
        <v>5.5</v>
      </c>
      <c r="S24" s="44">
        <f t="shared" si="1"/>
        <v>260</v>
      </c>
      <c r="T24" s="44">
        <f t="shared" si="2"/>
        <v>0</v>
      </c>
      <c r="U24" s="44">
        <f t="shared" si="3"/>
        <v>0</v>
      </c>
      <c r="V24" s="44">
        <f t="shared" si="4"/>
        <v>130</v>
      </c>
      <c r="W24" s="44"/>
      <c r="X24" s="45">
        <f t="shared" si="5"/>
        <v>390</v>
      </c>
      <c r="Y24" s="44"/>
      <c r="Z24" s="44"/>
      <c r="AA24" s="44"/>
      <c r="AB24" s="44"/>
      <c r="AC24" s="44"/>
      <c r="AD24" s="44"/>
      <c r="AE24" s="44">
        <v>6</v>
      </c>
      <c r="AF24" s="45">
        <f t="shared" si="6"/>
        <v>0</v>
      </c>
      <c r="AG24" s="44"/>
      <c r="AH24" s="44">
        <f t="shared" si="7"/>
        <v>65</v>
      </c>
      <c r="AI24" s="44"/>
      <c r="AJ24" s="45">
        <f t="shared" si="8"/>
        <v>0</v>
      </c>
      <c r="AK24" s="44"/>
      <c r="AL24" s="44">
        <f t="shared" si="9"/>
        <v>0</v>
      </c>
      <c r="AM24" s="44"/>
      <c r="AN24" s="44">
        <f t="shared" si="10"/>
        <v>0</v>
      </c>
      <c r="AO24" s="44"/>
      <c r="AP24" s="44"/>
      <c r="AQ24" s="44">
        <f t="shared" si="11"/>
        <v>0</v>
      </c>
      <c r="AR24" s="44"/>
      <c r="AS24" s="44"/>
      <c r="AT24" s="44"/>
      <c r="AU24" s="45">
        <f t="shared" si="12"/>
        <v>0</v>
      </c>
      <c r="AV24" s="44"/>
      <c r="AW24" s="44"/>
      <c r="AX24" s="45"/>
      <c r="AY24" s="44"/>
      <c r="AZ24" s="44">
        <f t="shared" si="13"/>
        <v>0</v>
      </c>
      <c r="BA24" s="44"/>
      <c r="BB24" s="44">
        <f t="shared" si="14"/>
        <v>0</v>
      </c>
      <c r="BC24" s="44"/>
      <c r="BD24" s="44"/>
      <c r="BE24" s="44"/>
      <c r="BF24" s="44"/>
      <c r="BG24" s="45">
        <f t="shared" si="15"/>
        <v>0</v>
      </c>
      <c r="BH24" s="44">
        <v>0</v>
      </c>
      <c r="BI24" s="44">
        <f t="shared" si="16"/>
        <v>0</v>
      </c>
      <c r="BJ24" s="44"/>
      <c r="BK24" s="44">
        <f t="shared" si="17"/>
        <v>0</v>
      </c>
      <c r="BL24" s="44"/>
      <c r="BM24" s="44"/>
      <c r="BN24" s="44"/>
      <c r="BO24" s="44"/>
      <c r="BP24" s="44"/>
      <c r="BQ24" s="45">
        <f t="shared" si="18"/>
        <v>0</v>
      </c>
      <c r="BR24" s="44"/>
      <c r="BS24" s="44">
        <f t="shared" si="19"/>
        <v>0</v>
      </c>
      <c r="BT24" s="44"/>
      <c r="BU24" s="44">
        <f t="shared" si="20"/>
        <v>0</v>
      </c>
      <c r="BV24" s="45">
        <f t="shared" si="21"/>
        <v>0</v>
      </c>
      <c r="BW24" s="44"/>
      <c r="BX24" s="45">
        <f t="shared" si="22"/>
        <v>0</v>
      </c>
      <c r="BY24" s="44"/>
      <c r="BZ24" s="45">
        <f t="shared" si="23"/>
        <v>0</v>
      </c>
      <c r="CA24" s="44"/>
      <c r="CB24" s="44"/>
      <c r="CC24" s="44"/>
      <c r="CD24" s="45">
        <f t="shared" si="24"/>
        <v>0</v>
      </c>
      <c r="CE24" s="45"/>
      <c r="CF24" s="45">
        <f t="shared" si="25"/>
        <v>0</v>
      </c>
      <c r="CG24" s="45">
        <f t="shared" si="26"/>
        <v>390</v>
      </c>
      <c r="CH24" s="45">
        <f t="shared" si="34"/>
        <v>78</v>
      </c>
      <c r="CI24" s="44">
        <v>0</v>
      </c>
      <c r="CJ24" s="46">
        <f t="shared" si="27"/>
        <v>0</v>
      </c>
      <c r="CK24" s="47">
        <f t="shared" si="28"/>
        <v>468</v>
      </c>
      <c r="CL24" s="48"/>
      <c r="CM24" s="44">
        <f t="shared" si="29"/>
        <v>0</v>
      </c>
      <c r="CN24" s="44"/>
      <c r="CO24" s="44">
        <f t="shared" si="30"/>
        <v>0</v>
      </c>
      <c r="CP24" s="44"/>
      <c r="CQ24" s="44">
        <f t="shared" si="31"/>
        <v>0</v>
      </c>
      <c r="CR24" s="44">
        <f t="shared" si="32"/>
        <v>0</v>
      </c>
      <c r="CS24" s="44">
        <f t="shared" si="33"/>
        <v>468</v>
      </c>
    </row>
    <row r="25" s="21" customFormat="1" ht="23" customHeight="1" spans="1:97">
      <c r="A25" s="36">
        <v>21</v>
      </c>
      <c r="B25" s="36" t="s">
        <v>613</v>
      </c>
      <c r="C25" s="33" t="s">
        <v>703</v>
      </c>
      <c r="D25" s="33" t="s">
        <v>704</v>
      </c>
      <c r="E25" s="33" t="s">
        <v>705</v>
      </c>
      <c r="F25" s="37" t="s">
        <v>230</v>
      </c>
      <c r="G25" s="33" t="s">
        <v>706</v>
      </c>
      <c r="H25" s="37"/>
      <c r="I25" s="37"/>
      <c r="J25" s="37"/>
      <c r="K25" s="33" t="s">
        <v>707</v>
      </c>
      <c r="L25" s="37">
        <v>4.1</v>
      </c>
      <c r="M25" s="37"/>
      <c r="N25" s="37"/>
      <c r="O25" s="33" t="s">
        <v>678</v>
      </c>
      <c r="P25" s="38"/>
      <c r="Q25" s="38"/>
      <c r="R25" s="44">
        <f t="shared" si="0"/>
        <v>4.1</v>
      </c>
      <c r="S25" s="44">
        <f t="shared" si="1"/>
        <v>220</v>
      </c>
      <c r="T25" s="44">
        <f t="shared" si="2"/>
        <v>0</v>
      </c>
      <c r="U25" s="44">
        <f t="shared" si="3"/>
        <v>0</v>
      </c>
      <c r="V25" s="44">
        <f t="shared" si="4"/>
        <v>110</v>
      </c>
      <c r="W25" s="44"/>
      <c r="X25" s="45">
        <f t="shared" si="5"/>
        <v>330</v>
      </c>
      <c r="Y25" s="44"/>
      <c r="Z25" s="44"/>
      <c r="AA25" s="44"/>
      <c r="AB25" s="44"/>
      <c r="AC25" s="44"/>
      <c r="AD25" s="44"/>
      <c r="AE25" s="44">
        <v>6</v>
      </c>
      <c r="AF25" s="45">
        <f t="shared" si="6"/>
        <v>0</v>
      </c>
      <c r="AG25" s="44"/>
      <c r="AH25" s="44">
        <f t="shared" si="7"/>
        <v>65</v>
      </c>
      <c r="AI25" s="44"/>
      <c r="AJ25" s="45">
        <f t="shared" si="8"/>
        <v>0</v>
      </c>
      <c r="AK25" s="44"/>
      <c r="AL25" s="44">
        <f t="shared" si="9"/>
        <v>0</v>
      </c>
      <c r="AM25" s="44"/>
      <c r="AN25" s="44">
        <f t="shared" si="10"/>
        <v>0</v>
      </c>
      <c r="AO25" s="44"/>
      <c r="AP25" s="44"/>
      <c r="AQ25" s="44">
        <f t="shared" si="11"/>
        <v>0</v>
      </c>
      <c r="AR25" s="44"/>
      <c r="AS25" s="44"/>
      <c r="AT25" s="44"/>
      <c r="AU25" s="45">
        <f t="shared" si="12"/>
        <v>0</v>
      </c>
      <c r="AV25" s="44"/>
      <c r="AW25" s="44"/>
      <c r="AX25" s="45"/>
      <c r="AY25" s="44"/>
      <c r="AZ25" s="44">
        <f t="shared" si="13"/>
        <v>0</v>
      </c>
      <c r="BA25" s="44"/>
      <c r="BB25" s="44">
        <f t="shared" si="14"/>
        <v>0</v>
      </c>
      <c r="BC25" s="44"/>
      <c r="BD25" s="44"/>
      <c r="BE25" s="44"/>
      <c r="BF25" s="44"/>
      <c r="BG25" s="45">
        <f t="shared" si="15"/>
        <v>0</v>
      </c>
      <c r="BH25" s="44">
        <v>0</v>
      </c>
      <c r="BI25" s="44">
        <f t="shared" si="16"/>
        <v>0</v>
      </c>
      <c r="BJ25" s="44"/>
      <c r="BK25" s="44">
        <f t="shared" si="17"/>
        <v>0</v>
      </c>
      <c r="BL25" s="44"/>
      <c r="BM25" s="44"/>
      <c r="BN25" s="44"/>
      <c r="BO25" s="44"/>
      <c r="BP25" s="44"/>
      <c r="BQ25" s="45">
        <f t="shared" si="18"/>
        <v>0</v>
      </c>
      <c r="BR25" s="44"/>
      <c r="BS25" s="44">
        <f t="shared" si="19"/>
        <v>0</v>
      </c>
      <c r="BT25" s="44"/>
      <c r="BU25" s="44">
        <f t="shared" si="20"/>
        <v>0</v>
      </c>
      <c r="BV25" s="45">
        <f t="shared" si="21"/>
        <v>0</v>
      </c>
      <c r="BW25" s="44"/>
      <c r="BX25" s="45">
        <f t="shared" si="22"/>
        <v>0</v>
      </c>
      <c r="BY25" s="44"/>
      <c r="BZ25" s="45">
        <f t="shared" si="23"/>
        <v>0</v>
      </c>
      <c r="CA25" s="44"/>
      <c r="CB25" s="44"/>
      <c r="CC25" s="44"/>
      <c r="CD25" s="45">
        <f t="shared" si="24"/>
        <v>0</v>
      </c>
      <c r="CE25" s="45"/>
      <c r="CF25" s="45">
        <f t="shared" si="25"/>
        <v>0</v>
      </c>
      <c r="CG25" s="45">
        <f t="shared" si="26"/>
        <v>330</v>
      </c>
      <c r="CH25" s="45">
        <f t="shared" si="34"/>
        <v>66</v>
      </c>
      <c r="CI25" s="44">
        <v>0</v>
      </c>
      <c r="CJ25" s="46">
        <f t="shared" si="27"/>
        <v>0</v>
      </c>
      <c r="CK25" s="47">
        <f t="shared" si="28"/>
        <v>396</v>
      </c>
      <c r="CL25" s="48"/>
      <c r="CM25" s="44">
        <f t="shared" si="29"/>
        <v>0</v>
      </c>
      <c r="CN25" s="44"/>
      <c r="CO25" s="44">
        <f t="shared" si="30"/>
        <v>0</v>
      </c>
      <c r="CP25" s="44"/>
      <c r="CQ25" s="44">
        <f t="shared" si="31"/>
        <v>0</v>
      </c>
      <c r="CR25" s="44">
        <f t="shared" si="32"/>
        <v>0</v>
      </c>
      <c r="CS25" s="44">
        <f t="shared" si="33"/>
        <v>396</v>
      </c>
    </row>
    <row r="26" s="21" customFormat="1" ht="23" customHeight="1" spans="1:97">
      <c r="A26" s="36">
        <v>22</v>
      </c>
      <c r="B26" s="36" t="s">
        <v>613</v>
      </c>
      <c r="C26" s="33" t="s">
        <v>708</v>
      </c>
      <c r="D26" s="33" t="s">
        <v>709</v>
      </c>
      <c r="E26" s="33" t="s">
        <v>650</v>
      </c>
      <c r="F26" s="37" t="s">
        <v>125</v>
      </c>
      <c r="G26" s="33" t="s">
        <v>710</v>
      </c>
      <c r="H26" s="37"/>
      <c r="I26" s="37"/>
      <c r="J26" s="37"/>
      <c r="K26" s="33" t="s">
        <v>711</v>
      </c>
      <c r="L26" s="37">
        <v>2</v>
      </c>
      <c r="M26" s="37"/>
      <c r="N26" s="37"/>
      <c r="O26" s="33" t="s">
        <v>678</v>
      </c>
      <c r="P26" s="38"/>
      <c r="Q26" s="38"/>
      <c r="R26" s="44">
        <f t="shared" si="0"/>
        <v>2</v>
      </c>
      <c r="S26" s="44">
        <f t="shared" si="1"/>
        <v>220</v>
      </c>
      <c r="T26" s="44">
        <f t="shared" si="2"/>
        <v>0</v>
      </c>
      <c r="U26" s="44">
        <f t="shared" si="3"/>
        <v>0</v>
      </c>
      <c r="V26" s="44">
        <f t="shared" si="4"/>
        <v>0</v>
      </c>
      <c r="W26" s="44"/>
      <c r="X26" s="45">
        <f t="shared" si="5"/>
        <v>220</v>
      </c>
      <c r="Y26" s="44"/>
      <c r="Z26" s="44"/>
      <c r="AA26" s="44"/>
      <c r="AB26" s="44"/>
      <c r="AC26" s="44"/>
      <c r="AD26" s="44"/>
      <c r="AE26" s="44">
        <v>6</v>
      </c>
      <c r="AF26" s="45">
        <f t="shared" si="6"/>
        <v>0</v>
      </c>
      <c r="AG26" s="44"/>
      <c r="AH26" s="44">
        <f t="shared" si="7"/>
        <v>65</v>
      </c>
      <c r="AI26" s="44"/>
      <c r="AJ26" s="45">
        <f t="shared" si="8"/>
        <v>0</v>
      </c>
      <c r="AK26" s="44"/>
      <c r="AL26" s="44">
        <f t="shared" si="9"/>
        <v>0</v>
      </c>
      <c r="AM26" s="44"/>
      <c r="AN26" s="44">
        <f t="shared" si="10"/>
        <v>0</v>
      </c>
      <c r="AO26" s="44"/>
      <c r="AP26" s="44"/>
      <c r="AQ26" s="44">
        <f t="shared" si="11"/>
        <v>0</v>
      </c>
      <c r="AR26" s="44"/>
      <c r="AS26" s="44"/>
      <c r="AT26" s="44"/>
      <c r="AU26" s="45">
        <f t="shared" si="12"/>
        <v>0</v>
      </c>
      <c r="AV26" s="44"/>
      <c r="AW26" s="44"/>
      <c r="AX26" s="45"/>
      <c r="AY26" s="44"/>
      <c r="AZ26" s="44">
        <f t="shared" si="13"/>
        <v>0</v>
      </c>
      <c r="BA26" s="44"/>
      <c r="BB26" s="44">
        <f t="shared" si="14"/>
        <v>0</v>
      </c>
      <c r="BC26" s="44"/>
      <c r="BD26" s="44"/>
      <c r="BE26" s="44"/>
      <c r="BF26" s="44"/>
      <c r="BG26" s="45">
        <f t="shared" si="15"/>
        <v>0</v>
      </c>
      <c r="BH26" s="44">
        <v>0</v>
      </c>
      <c r="BI26" s="44">
        <f t="shared" si="16"/>
        <v>0</v>
      </c>
      <c r="BJ26" s="44"/>
      <c r="BK26" s="44">
        <f t="shared" si="17"/>
        <v>0</v>
      </c>
      <c r="BL26" s="44"/>
      <c r="BM26" s="44"/>
      <c r="BN26" s="44"/>
      <c r="BO26" s="44"/>
      <c r="BP26" s="44"/>
      <c r="BQ26" s="45">
        <f t="shared" si="18"/>
        <v>0</v>
      </c>
      <c r="BR26" s="44"/>
      <c r="BS26" s="44">
        <f t="shared" si="19"/>
        <v>0</v>
      </c>
      <c r="BT26" s="44"/>
      <c r="BU26" s="44">
        <f t="shared" si="20"/>
        <v>0</v>
      </c>
      <c r="BV26" s="45">
        <f t="shared" si="21"/>
        <v>0</v>
      </c>
      <c r="BW26" s="44"/>
      <c r="BX26" s="45">
        <f t="shared" si="22"/>
        <v>0</v>
      </c>
      <c r="BY26" s="44"/>
      <c r="BZ26" s="45">
        <f t="shared" si="23"/>
        <v>0</v>
      </c>
      <c r="CA26" s="44"/>
      <c r="CB26" s="44"/>
      <c r="CC26" s="44"/>
      <c r="CD26" s="45">
        <f t="shared" si="24"/>
        <v>0</v>
      </c>
      <c r="CE26" s="45"/>
      <c r="CF26" s="45">
        <f t="shared" si="25"/>
        <v>0</v>
      </c>
      <c r="CG26" s="45">
        <f t="shared" si="26"/>
        <v>220</v>
      </c>
      <c r="CH26" s="45">
        <f t="shared" si="34"/>
        <v>44</v>
      </c>
      <c r="CI26" s="44">
        <v>0</v>
      </c>
      <c r="CJ26" s="46">
        <f t="shared" si="27"/>
        <v>0</v>
      </c>
      <c r="CK26" s="47">
        <f t="shared" si="28"/>
        <v>264</v>
      </c>
      <c r="CL26" s="48"/>
      <c r="CM26" s="44">
        <f t="shared" si="29"/>
        <v>0</v>
      </c>
      <c r="CN26" s="44"/>
      <c r="CO26" s="44">
        <f t="shared" si="30"/>
        <v>0</v>
      </c>
      <c r="CP26" s="44"/>
      <c r="CQ26" s="44">
        <f t="shared" si="31"/>
        <v>0</v>
      </c>
      <c r="CR26" s="44">
        <f t="shared" si="32"/>
        <v>0</v>
      </c>
      <c r="CS26" s="44">
        <f t="shared" si="33"/>
        <v>264</v>
      </c>
    </row>
    <row r="27" s="21" customFormat="1" ht="23" customHeight="1" spans="1:97">
      <c r="A27" s="36">
        <v>23</v>
      </c>
      <c r="B27" s="36" t="s">
        <v>613</v>
      </c>
      <c r="C27" s="33" t="s">
        <v>712</v>
      </c>
      <c r="D27" s="33" t="s">
        <v>713</v>
      </c>
      <c r="E27" s="33" t="s">
        <v>714</v>
      </c>
      <c r="F27" s="37" t="s">
        <v>230</v>
      </c>
      <c r="G27" s="33" t="s">
        <v>715</v>
      </c>
      <c r="H27" s="37"/>
      <c r="I27" s="37"/>
      <c r="J27" s="37"/>
      <c r="K27" s="33" t="s">
        <v>716</v>
      </c>
      <c r="L27" s="37">
        <v>3.78</v>
      </c>
      <c r="M27" s="37"/>
      <c r="N27" s="37"/>
      <c r="O27" s="33" t="s">
        <v>678</v>
      </c>
      <c r="P27" s="38"/>
      <c r="Q27" s="38"/>
      <c r="R27" s="44">
        <f t="shared" si="0"/>
        <v>3.78</v>
      </c>
      <c r="S27" s="44">
        <f t="shared" si="1"/>
        <v>220</v>
      </c>
      <c r="T27" s="44">
        <f t="shared" si="2"/>
        <v>0</v>
      </c>
      <c r="U27" s="44">
        <f t="shared" si="3"/>
        <v>0</v>
      </c>
      <c r="V27" s="44">
        <f t="shared" si="4"/>
        <v>110</v>
      </c>
      <c r="W27" s="44"/>
      <c r="X27" s="45">
        <f t="shared" si="5"/>
        <v>330</v>
      </c>
      <c r="Y27" s="44"/>
      <c r="Z27" s="44"/>
      <c r="AA27" s="44"/>
      <c r="AB27" s="44"/>
      <c r="AC27" s="44"/>
      <c r="AD27" s="44"/>
      <c r="AE27" s="44">
        <v>6</v>
      </c>
      <c r="AF27" s="45">
        <f t="shared" si="6"/>
        <v>0</v>
      </c>
      <c r="AG27" s="44"/>
      <c r="AH27" s="44">
        <f t="shared" si="7"/>
        <v>65</v>
      </c>
      <c r="AI27" s="44"/>
      <c r="AJ27" s="45">
        <f t="shared" si="8"/>
        <v>0</v>
      </c>
      <c r="AK27" s="44"/>
      <c r="AL27" s="44">
        <f t="shared" si="9"/>
        <v>0</v>
      </c>
      <c r="AM27" s="44"/>
      <c r="AN27" s="44">
        <f t="shared" si="10"/>
        <v>0</v>
      </c>
      <c r="AO27" s="44"/>
      <c r="AP27" s="44"/>
      <c r="AQ27" s="44">
        <f t="shared" si="11"/>
        <v>0</v>
      </c>
      <c r="AR27" s="44"/>
      <c r="AS27" s="44"/>
      <c r="AT27" s="44"/>
      <c r="AU27" s="45">
        <f t="shared" si="12"/>
        <v>0</v>
      </c>
      <c r="AV27" s="44"/>
      <c r="AW27" s="44"/>
      <c r="AX27" s="45"/>
      <c r="AY27" s="44"/>
      <c r="AZ27" s="44">
        <f t="shared" si="13"/>
        <v>0</v>
      </c>
      <c r="BA27" s="44"/>
      <c r="BB27" s="44">
        <f t="shared" si="14"/>
        <v>0</v>
      </c>
      <c r="BC27" s="44"/>
      <c r="BD27" s="44"/>
      <c r="BE27" s="44"/>
      <c r="BF27" s="44"/>
      <c r="BG27" s="45">
        <f t="shared" si="15"/>
        <v>0</v>
      </c>
      <c r="BH27" s="44">
        <v>0</v>
      </c>
      <c r="BI27" s="44">
        <f t="shared" si="16"/>
        <v>0</v>
      </c>
      <c r="BJ27" s="44"/>
      <c r="BK27" s="44">
        <f t="shared" si="17"/>
        <v>0</v>
      </c>
      <c r="BL27" s="44"/>
      <c r="BM27" s="44"/>
      <c r="BN27" s="44"/>
      <c r="BO27" s="44"/>
      <c r="BP27" s="44"/>
      <c r="BQ27" s="45">
        <f t="shared" si="18"/>
        <v>0</v>
      </c>
      <c r="BR27" s="44"/>
      <c r="BS27" s="44">
        <f t="shared" si="19"/>
        <v>0</v>
      </c>
      <c r="BT27" s="44"/>
      <c r="BU27" s="44">
        <f t="shared" si="20"/>
        <v>0</v>
      </c>
      <c r="BV27" s="45">
        <f t="shared" si="21"/>
        <v>0</v>
      </c>
      <c r="BW27" s="44"/>
      <c r="BX27" s="45">
        <f t="shared" si="22"/>
        <v>0</v>
      </c>
      <c r="BY27" s="44"/>
      <c r="BZ27" s="45">
        <f t="shared" si="23"/>
        <v>0</v>
      </c>
      <c r="CA27" s="44"/>
      <c r="CB27" s="44"/>
      <c r="CC27" s="44"/>
      <c r="CD27" s="45">
        <f t="shared" si="24"/>
        <v>0</v>
      </c>
      <c r="CE27" s="45"/>
      <c r="CF27" s="45">
        <f t="shared" si="25"/>
        <v>0</v>
      </c>
      <c r="CG27" s="45">
        <f t="shared" si="26"/>
        <v>330</v>
      </c>
      <c r="CH27" s="45">
        <f t="shared" si="34"/>
        <v>66</v>
      </c>
      <c r="CI27" s="44">
        <v>0</v>
      </c>
      <c r="CJ27" s="46">
        <f t="shared" si="27"/>
        <v>0</v>
      </c>
      <c r="CK27" s="47">
        <f t="shared" si="28"/>
        <v>396</v>
      </c>
      <c r="CL27" s="48"/>
      <c r="CM27" s="44">
        <f t="shared" si="29"/>
        <v>0</v>
      </c>
      <c r="CN27" s="44"/>
      <c r="CO27" s="44">
        <f t="shared" si="30"/>
        <v>0</v>
      </c>
      <c r="CP27" s="44"/>
      <c r="CQ27" s="44">
        <f t="shared" si="31"/>
        <v>0</v>
      </c>
      <c r="CR27" s="44">
        <f t="shared" si="32"/>
        <v>0</v>
      </c>
      <c r="CS27" s="44">
        <f t="shared" si="33"/>
        <v>396</v>
      </c>
    </row>
    <row r="28" s="21" customFormat="1" ht="23" customHeight="1" spans="1:97">
      <c r="A28" s="36">
        <v>24</v>
      </c>
      <c r="B28" s="36" t="s">
        <v>613</v>
      </c>
      <c r="C28" s="33" t="s">
        <v>717</v>
      </c>
      <c r="D28" s="33" t="s">
        <v>718</v>
      </c>
      <c r="E28" s="33" t="s">
        <v>719</v>
      </c>
      <c r="F28" s="37" t="s">
        <v>230</v>
      </c>
      <c r="G28" s="33" t="s">
        <v>720</v>
      </c>
      <c r="H28" s="37"/>
      <c r="I28" s="37"/>
      <c r="J28" s="37"/>
      <c r="K28" s="33" t="s">
        <v>721</v>
      </c>
      <c r="L28" s="37">
        <v>0.7</v>
      </c>
      <c r="M28" s="37"/>
      <c r="N28" s="37"/>
      <c r="O28" s="33" t="s">
        <v>678</v>
      </c>
      <c r="P28" s="38"/>
      <c r="Q28" s="38"/>
      <c r="R28" s="44">
        <f t="shared" si="0"/>
        <v>0.7</v>
      </c>
      <c r="S28" s="44">
        <f t="shared" si="1"/>
        <v>180</v>
      </c>
      <c r="T28" s="44">
        <f t="shared" si="2"/>
        <v>0</v>
      </c>
      <c r="U28" s="44">
        <f t="shared" si="3"/>
        <v>0</v>
      </c>
      <c r="V28" s="44">
        <f t="shared" si="4"/>
        <v>90</v>
      </c>
      <c r="W28" s="44"/>
      <c r="X28" s="45">
        <f t="shared" si="5"/>
        <v>270</v>
      </c>
      <c r="Y28" s="44"/>
      <c r="Z28" s="44"/>
      <c r="AA28" s="44"/>
      <c r="AB28" s="44"/>
      <c r="AC28" s="44"/>
      <c r="AD28" s="44"/>
      <c r="AE28" s="44">
        <v>6</v>
      </c>
      <c r="AF28" s="45">
        <f t="shared" si="6"/>
        <v>0</v>
      </c>
      <c r="AG28" s="44"/>
      <c r="AH28" s="44">
        <f t="shared" si="7"/>
        <v>65</v>
      </c>
      <c r="AI28" s="44"/>
      <c r="AJ28" s="45">
        <f t="shared" si="8"/>
        <v>0</v>
      </c>
      <c r="AK28" s="44"/>
      <c r="AL28" s="44">
        <f t="shared" si="9"/>
        <v>0</v>
      </c>
      <c r="AM28" s="44"/>
      <c r="AN28" s="44">
        <f t="shared" si="10"/>
        <v>0</v>
      </c>
      <c r="AO28" s="44"/>
      <c r="AP28" s="44"/>
      <c r="AQ28" s="44">
        <f t="shared" si="11"/>
        <v>0</v>
      </c>
      <c r="AR28" s="44"/>
      <c r="AS28" s="44"/>
      <c r="AT28" s="44"/>
      <c r="AU28" s="45">
        <f t="shared" si="12"/>
        <v>0</v>
      </c>
      <c r="AV28" s="44"/>
      <c r="AW28" s="44"/>
      <c r="AX28" s="45"/>
      <c r="AY28" s="44"/>
      <c r="AZ28" s="44">
        <f t="shared" si="13"/>
        <v>0</v>
      </c>
      <c r="BA28" s="44"/>
      <c r="BB28" s="44">
        <f t="shared" si="14"/>
        <v>0</v>
      </c>
      <c r="BC28" s="44"/>
      <c r="BD28" s="44"/>
      <c r="BE28" s="44"/>
      <c r="BF28" s="44"/>
      <c r="BG28" s="45">
        <f t="shared" si="15"/>
        <v>0</v>
      </c>
      <c r="BH28" s="44">
        <v>0</v>
      </c>
      <c r="BI28" s="44">
        <f t="shared" si="16"/>
        <v>0</v>
      </c>
      <c r="BJ28" s="44"/>
      <c r="BK28" s="44">
        <f t="shared" si="17"/>
        <v>0</v>
      </c>
      <c r="BL28" s="44"/>
      <c r="BM28" s="44"/>
      <c r="BN28" s="44"/>
      <c r="BO28" s="44"/>
      <c r="BP28" s="44"/>
      <c r="BQ28" s="45">
        <f t="shared" si="18"/>
        <v>0</v>
      </c>
      <c r="BR28" s="44"/>
      <c r="BS28" s="44">
        <f t="shared" si="19"/>
        <v>0</v>
      </c>
      <c r="BT28" s="44"/>
      <c r="BU28" s="44">
        <f t="shared" si="20"/>
        <v>0</v>
      </c>
      <c r="BV28" s="45">
        <f t="shared" si="21"/>
        <v>0</v>
      </c>
      <c r="BW28" s="44"/>
      <c r="BX28" s="45">
        <f t="shared" si="22"/>
        <v>0</v>
      </c>
      <c r="BY28" s="44"/>
      <c r="BZ28" s="45">
        <f t="shared" si="23"/>
        <v>0</v>
      </c>
      <c r="CA28" s="44"/>
      <c r="CB28" s="44"/>
      <c r="CC28" s="44"/>
      <c r="CD28" s="45">
        <f t="shared" si="24"/>
        <v>0</v>
      </c>
      <c r="CE28" s="45"/>
      <c r="CF28" s="45">
        <f t="shared" si="25"/>
        <v>0</v>
      </c>
      <c r="CG28" s="45">
        <f t="shared" si="26"/>
        <v>270</v>
      </c>
      <c r="CH28" s="45">
        <f t="shared" si="34"/>
        <v>54</v>
      </c>
      <c r="CI28" s="44">
        <v>0</v>
      </c>
      <c r="CJ28" s="46">
        <f t="shared" si="27"/>
        <v>0</v>
      </c>
      <c r="CK28" s="47">
        <f t="shared" si="28"/>
        <v>324</v>
      </c>
      <c r="CL28" s="48"/>
      <c r="CM28" s="44">
        <f t="shared" si="29"/>
        <v>0</v>
      </c>
      <c r="CN28" s="44"/>
      <c r="CO28" s="44">
        <f t="shared" si="30"/>
        <v>0</v>
      </c>
      <c r="CP28" s="44"/>
      <c r="CQ28" s="44">
        <f t="shared" si="31"/>
        <v>0</v>
      </c>
      <c r="CR28" s="44">
        <f t="shared" si="32"/>
        <v>0</v>
      </c>
      <c r="CS28" s="44">
        <f t="shared" si="33"/>
        <v>324</v>
      </c>
    </row>
    <row r="29" s="21" customFormat="1" ht="23" customHeight="1" spans="1:97">
      <c r="A29" s="36">
        <v>25</v>
      </c>
      <c r="B29" s="36" t="s">
        <v>613</v>
      </c>
      <c r="C29" s="33" t="s">
        <v>722</v>
      </c>
      <c r="D29" s="33" t="s">
        <v>723</v>
      </c>
      <c r="E29" s="33" t="s">
        <v>724</v>
      </c>
      <c r="F29" s="37" t="s">
        <v>230</v>
      </c>
      <c r="G29" s="33" t="s">
        <v>725</v>
      </c>
      <c r="H29" s="37"/>
      <c r="I29" s="37"/>
      <c r="J29" s="37"/>
      <c r="K29" s="33" t="s">
        <v>726</v>
      </c>
      <c r="L29" s="37">
        <v>2.5</v>
      </c>
      <c r="M29" s="37"/>
      <c r="N29" s="37"/>
      <c r="O29" s="33" t="s">
        <v>678</v>
      </c>
      <c r="P29" s="38"/>
      <c r="Q29" s="38"/>
      <c r="R29" s="44">
        <f t="shared" si="0"/>
        <v>2.5</v>
      </c>
      <c r="S29" s="44">
        <f t="shared" si="1"/>
        <v>220</v>
      </c>
      <c r="T29" s="44">
        <f t="shared" si="2"/>
        <v>0</v>
      </c>
      <c r="U29" s="44">
        <f t="shared" si="3"/>
        <v>0</v>
      </c>
      <c r="V29" s="44">
        <f t="shared" si="4"/>
        <v>110</v>
      </c>
      <c r="W29" s="44"/>
      <c r="X29" s="45">
        <f t="shared" si="5"/>
        <v>330</v>
      </c>
      <c r="Y29" s="44"/>
      <c r="Z29" s="44"/>
      <c r="AA29" s="44"/>
      <c r="AB29" s="44"/>
      <c r="AC29" s="44"/>
      <c r="AD29" s="44"/>
      <c r="AE29" s="44">
        <v>6</v>
      </c>
      <c r="AF29" s="45">
        <f t="shared" si="6"/>
        <v>0</v>
      </c>
      <c r="AG29" s="44"/>
      <c r="AH29" s="44">
        <f t="shared" si="7"/>
        <v>65</v>
      </c>
      <c r="AI29" s="44"/>
      <c r="AJ29" s="45">
        <f t="shared" si="8"/>
        <v>0</v>
      </c>
      <c r="AK29" s="44"/>
      <c r="AL29" s="44">
        <f t="shared" si="9"/>
        <v>0</v>
      </c>
      <c r="AM29" s="44"/>
      <c r="AN29" s="44">
        <f t="shared" si="10"/>
        <v>0</v>
      </c>
      <c r="AO29" s="44"/>
      <c r="AP29" s="44"/>
      <c r="AQ29" s="44">
        <f t="shared" si="11"/>
        <v>0</v>
      </c>
      <c r="AR29" s="44"/>
      <c r="AS29" s="44"/>
      <c r="AT29" s="44"/>
      <c r="AU29" s="45">
        <f t="shared" si="12"/>
        <v>0</v>
      </c>
      <c r="AV29" s="44"/>
      <c r="AW29" s="44"/>
      <c r="AX29" s="45"/>
      <c r="AY29" s="44"/>
      <c r="AZ29" s="44">
        <f t="shared" si="13"/>
        <v>0</v>
      </c>
      <c r="BA29" s="44"/>
      <c r="BB29" s="44">
        <f t="shared" si="14"/>
        <v>0</v>
      </c>
      <c r="BC29" s="44"/>
      <c r="BD29" s="44"/>
      <c r="BE29" s="44"/>
      <c r="BF29" s="44"/>
      <c r="BG29" s="45">
        <f t="shared" si="15"/>
        <v>0</v>
      </c>
      <c r="BH29" s="44">
        <v>0</v>
      </c>
      <c r="BI29" s="44">
        <f t="shared" si="16"/>
        <v>0</v>
      </c>
      <c r="BJ29" s="44"/>
      <c r="BK29" s="44">
        <f t="shared" si="17"/>
        <v>0</v>
      </c>
      <c r="BL29" s="44"/>
      <c r="BM29" s="44"/>
      <c r="BN29" s="44"/>
      <c r="BO29" s="44"/>
      <c r="BP29" s="44"/>
      <c r="BQ29" s="45">
        <f t="shared" si="18"/>
        <v>0</v>
      </c>
      <c r="BR29" s="44"/>
      <c r="BS29" s="44">
        <f t="shared" si="19"/>
        <v>0</v>
      </c>
      <c r="BT29" s="44"/>
      <c r="BU29" s="44">
        <f t="shared" si="20"/>
        <v>0</v>
      </c>
      <c r="BV29" s="45">
        <f t="shared" si="21"/>
        <v>0</v>
      </c>
      <c r="BW29" s="44"/>
      <c r="BX29" s="45">
        <f t="shared" si="22"/>
        <v>0</v>
      </c>
      <c r="BY29" s="44"/>
      <c r="BZ29" s="45">
        <f t="shared" si="23"/>
        <v>0</v>
      </c>
      <c r="CA29" s="44"/>
      <c r="CB29" s="44"/>
      <c r="CC29" s="44"/>
      <c r="CD29" s="45">
        <f t="shared" si="24"/>
        <v>0</v>
      </c>
      <c r="CE29" s="45"/>
      <c r="CF29" s="45">
        <f t="shared" si="25"/>
        <v>0</v>
      </c>
      <c r="CG29" s="45">
        <f t="shared" si="26"/>
        <v>330</v>
      </c>
      <c r="CH29" s="45">
        <f t="shared" si="34"/>
        <v>66</v>
      </c>
      <c r="CI29" s="44">
        <v>0</v>
      </c>
      <c r="CJ29" s="46">
        <f t="shared" si="27"/>
        <v>0</v>
      </c>
      <c r="CK29" s="47">
        <f t="shared" si="28"/>
        <v>396</v>
      </c>
      <c r="CL29" s="48"/>
      <c r="CM29" s="44">
        <f t="shared" si="29"/>
        <v>0</v>
      </c>
      <c r="CN29" s="44"/>
      <c r="CO29" s="44">
        <f t="shared" si="30"/>
        <v>0</v>
      </c>
      <c r="CP29" s="44"/>
      <c r="CQ29" s="44">
        <f t="shared" si="31"/>
        <v>0</v>
      </c>
      <c r="CR29" s="44">
        <f t="shared" si="32"/>
        <v>0</v>
      </c>
      <c r="CS29" s="44">
        <f t="shared" si="33"/>
        <v>396</v>
      </c>
    </row>
    <row r="30" s="21" customFormat="1" ht="23" customHeight="1" spans="1:97">
      <c r="A30" s="36">
        <v>26</v>
      </c>
      <c r="B30" s="36" t="s">
        <v>613</v>
      </c>
      <c r="C30" s="33" t="s">
        <v>727</v>
      </c>
      <c r="D30" s="33" t="s">
        <v>728</v>
      </c>
      <c r="E30" s="33" t="s">
        <v>714</v>
      </c>
      <c r="F30" s="37" t="s">
        <v>230</v>
      </c>
      <c r="G30" s="33" t="s">
        <v>729</v>
      </c>
      <c r="H30" s="37"/>
      <c r="I30" s="37"/>
      <c r="J30" s="37"/>
      <c r="K30" s="33" t="s">
        <v>730</v>
      </c>
      <c r="L30" s="37">
        <v>3.78</v>
      </c>
      <c r="M30" s="37"/>
      <c r="N30" s="37"/>
      <c r="O30" s="33" t="s">
        <v>678</v>
      </c>
      <c r="P30" s="38"/>
      <c r="Q30" s="38"/>
      <c r="R30" s="44">
        <f t="shared" si="0"/>
        <v>3.78</v>
      </c>
      <c r="S30" s="44">
        <f t="shared" si="1"/>
        <v>220</v>
      </c>
      <c r="T30" s="44">
        <f t="shared" si="2"/>
        <v>0</v>
      </c>
      <c r="U30" s="44">
        <f t="shared" si="3"/>
        <v>0</v>
      </c>
      <c r="V30" s="44">
        <f t="shared" si="4"/>
        <v>110</v>
      </c>
      <c r="W30" s="44"/>
      <c r="X30" s="45">
        <f t="shared" si="5"/>
        <v>330</v>
      </c>
      <c r="Y30" s="44"/>
      <c r="Z30" s="44"/>
      <c r="AA30" s="44"/>
      <c r="AB30" s="44"/>
      <c r="AC30" s="44"/>
      <c r="AD30" s="44"/>
      <c r="AE30" s="44">
        <v>6</v>
      </c>
      <c r="AF30" s="45">
        <f t="shared" si="6"/>
        <v>0</v>
      </c>
      <c r="AG30" s="44"/>
      <c r="AH30" s="44">
        <f t="shared" si="7"/>
        <v>65</v>
      </c>
      <c r="AI30" s="44"/>
      <c r="AJ30" s="45">
        <f t="shared" si="8"/>
        <v>0</v>
      </c>
      <c r="AK30" s="44"/>
      <c r="AL30" s="44">
        <f t="shared" si="9"/>
        <v>0</v>
      </c>
      <c r="AM30" s="44"/>
      <c r="AN30" s="44">
        <f t="shared" si="10"/>
        <v>0</v>
      </c>
      <c r="AO30" s="44"/>
      <c r="AP30" s="44"/>
      <c r="AQ30" s="44">
        <f t="shared" si="11"/>
        <v>0</v>
      </c>
      <c r="AR30" s="44"/>
      <c r="AS30" s="44"/>
      <c r="AT30" s="44"/>
      <c r="AU30" s="45">
        <f t="shared" si="12"/>
        <v>0</v>
      </c>
      <c r="AV30" s="44"/>
      <c r="AW30" s="44"/>
      <c r="AX30" s="45"/>
      <c r="AY30" s="44"/>
      <c r="AZ30" s="44">
        <f t="shared" si="13"/>
        <v>0</v>
      </c>
      <c r="BA30" s="44"/>
      <c r="BB30" s="44">
        <f t="shared" si="14"/>
        <v>0</v>
      </c>
      <c r="BC30" s="44"/>
      <c r="BD30" s="44"/>
      <c r="BE30" s="44"/>
      <c r="BF30" s="44"/>
      <c r="BG30" s="45">
        <f t="shared" si="15"/>
        <v>0</v>
      </c>
      <c r="BH30" s="44">
        <v>0</v>
      </c>
      <c r="BI30" s="44">
        <f t="shared" si="16"/>
        <v>0</v>
      </c>
      <c r="BJ30" s="44"/>
      <c r="BK30" s="44">
        <f t="shared" si="17"/>
        <v>0</v>
      </c>
      <c r="BL30" s="44"/>
      <c r="BM30" s="44"/>
      <c r="BN30" s="44"/>
      <c r="BO30" s="44"/>
      <c r="BP30" s="44"/>
      <c r="BQ30" s="45">
        <f t="shared" si="18"/>
        <v>0</v>
      </c>
      <c r="BR30" s="44"/>
      <c r="BS30" s="44">
        <f t="shared" si="19"/>
        <v>0</v>
      </c>
      <c r="BT30" s="44"/>
      <c r="BU30" s="44">
        <f t="shared" si="20"/>
        <v>0</v>
      </c>
      <c r="BV30" s="45">
        <f t="shared" si="21"/>
        <v>0</v>
      </c>
      <c r="BW30" s="44"/>
      <c r="BX30" s="45">
        <f t="shared" si="22"/>
        <v>0</v>
      </c>
      <c r="BY30" s="44"/>
      <c r="BZ30" s="45">
        <f t="shared" si="23"/>
        <v>0</v>
      </c>
      <c r="CA30" s="44"/>
      <c r="CB30" s="44"/>
      <c r="CC30" s="44"/>
      <c r="CD30" s="45">
        <f t="shared" si="24"/>
        <v>0</v>
      </c>
      <c r="CE30" s="45"/>
      <c r="CF30" s="45">
        <f t="shared" si="25"/>
        <v>0</v>
      </c>
      <c r="CG30" s="45">
        <f t="shared" si="26"/>
        <v>330</v>
      </c>
      <c r="CH30" s="45">
        <f t="shared" si="34"/>
        <v>66</v>
      </c>
      <c r="CI30" s="44">
        <v>0</v>
      </c>
      <c r="CJ30" s="46">
        <f t="shared" si="27"/>
        <v>0</v>
      </c>
      <c r="CK30" s="47">
        <f t="shared" si="28"/>
        <v>396</v>
      </c>
      <c r="CL30" s="48"/>
      <c r="CM30" s="44">
        <f t="shared" si="29"/>
        <v>0</v>
      </c>
      <c r="CN30" s="44"/>
      <c r="CO30" s="44">
        <f t="shared" si="30"/>
        <v>0</v>
      </c>
      <c r="CP30" s="44"/>
      <c r="CQ30" s="44">
        <f t="shared" si="31"/>
        <v>0</v>
      </c>
      <c r="CR30" s="44">
        <f t="shared" si="32"/>
        <v>0</v>
      </c>
      <c r="CS30" s="44">
        <f t="shared" si="33"/>
        <v>396</v>
      </c>
    </row>
    <row r="31" s="21" customFormat="1" ht="23" customHeight="1" spans="1:97">
      <c r="A31" s="36">
        <v>27</v>
      </c>
      <c r="B31" s="36" t="s">
        <v>613</v>
      </c>
      <c r="C31" s="33">
        <v>18111</v>
      </c>
      <c r="D31" s="33" t="s">
        <v>731</v>
      </c>
      <c r="E31" s="33" t="s">
        <v>732</v>
      </c>
      <c r="F31" s="37" t="s">
        <v>230</v>
      </c>
      <c r="G31" s="33" t="s">
        <v>733</v>
      </c>
      <c r="H31" s="37"/>
      <c r="I31" s="37"/>
      <c r="J31" s="37"/>
      <c r="K31" s="33" t="s">
        <v>707</v>
      </c>
      <c r="L31" s="37">
        <v>3.6</v>
      </c>
      <c r="M31" s="37"/>
      <c r="N31" s="37"/>
      <c r="O31" s="33" t="s">
        <v>678</v>
      </c>
      <c r="P31" s="38"/>
      <c r="Q31" s="38"/>
      <c r="R31" s="44">
        <f t="shared" si="0"/>
        <v>3.6</v>
      </c>
      <c r="S31" s="44">
        <f t="shared" si="1"/>
        <v>220</v>
      </c>
      <c r="T31" s="44">
        <f t="shared" si="2"/>
        <v>0</v>
      </c>
      <c r="U31" s="44">
        <f t="shared" si="3"/>
        <v>0</v>
      </c>
      <c r="V31" s="44">
        <f t="shared" si="4"/>
        <v>110</v>
      </c>
      <c r="W31" s="44"/>
      <c r="X31" s="45">
        <f t="shared" si="5"/>
        <v>330</v>
      </c>
      <c r="Y31" s="44"/>
      <c r="Z31" s="44"/>
      <c r="AA31" s="44"/>
      <c r="AB31" s="44"/>
      <c r="AC31" s="44"/>
      <c r="AD31" s="44"/>
      <c r="AE31" s="44">
        <v>6</v>
      </c>
      <c r="AF31" s="45">
        <f t="shared" si="6"/>
        <v>0</v>
      </c>
      <c r="AG31" s="44"/>
      <c r="AH31" s="44">
        <f t="shared" si="7"/>
        <v>65</v>
      </c>
      <c r="AI31" s="44"/>
      <c r="AJ31" s="45">
        <f t="shared" si="8"/>
        <v>0</v>
      </c>
      <c r="AK31" s="44"/>
      <c r="AL31" s="44">
        <f t="shared" si="9"/>
        <v>0</v>
      </c>
      <c r="AM31" s="44"/>
      <c r="AN31" s="44">
        <f t="shared" si="10"/>
        <v>0</v>
      </c>
      <c r="AO31" s="44"/>
      <c r="AP31" s="44"/>
      <c r="AQ31" s="44">
        <f t="shared" si="11"/>
        <v>0</v>
      </c>
      <c r="AR31" s="44"/>
      <c r="AS31" s="44"/>
      <c r="AT31" s="44"/>
      <c r="AU31" s="45">
        <f t="shared" si="12"/>
        <v>0</v>
      </c>
      <c r="AV31" s="44"/>
      <c r="AW31" s="44"/>
      <c r="AX31" s="45"/>
      <c r="AY31" s="44"/>
      <c r="AZ31" s="44">
        <f t="shared" si="13"/>
        <v>0</v>
      </c>
      <c r="BA31" s="44"/>
      <c r="BB31" s="44">
        <f t="shared" si="14"/>
        <v>0</v>
      </c>
      <c r="BC31" s="44"/>
      <c r="BD31" s="44"/>
      <c r="BE31" s="44"/>
      <c r="BF31" s="44"/>
      <c r="BG31" s="45">
        <f t="shared" si="15"/>
        <v>0</v>
      </c>
      <c r="BH31" s="44">
        <v>0</v>
      </c>
      <c r="BI31" s="44">
        <f t="shared" si="16"/>
        <v>0</v>
      </c>
      <c r="BJ31" s="44"/>
      <c r="BK31" s="44">
        <f t="shared" si="17"/>
        <v>0</v>
      </c>
      <c r="BL31" s="44"/>
      <c r="BM31" s="44"/>
      <c r="BN31" s="44"/>
      <c r="BO31" s="44"/>
      <c r="BP31" s="44"/>
      <c r="BQ31" s="45">
        <f t="shared" si="18"/>
        <v>0</v>
      </c>
      <c r="BR31" s="44"/>
      <c r="BS31" s="44">
        <f t="shared" si="19"/>
        <v>0</v>
      </c>
      <c r="BT31" s="44"/>
      <c r="BU31" s="44">
        <f t="shared" si="20"/>
        <v>0</v>
      </c>
      <c r="BV31" s="45">
        <f t="shared" si="21"/>
        <v>0</v>
      </c>
      <c r="BW31" s="44"/>
      <c r="BX31" s="45">
        <f t="shared" si="22"/>
        <v>0</v>
      </c>
      <c r="BY31" s="44"/>
      <c r="BZ31" s="45">
        <f t="shared" si="23"/>
        <v>0</v>
      </c>
      <c r="CA31" s="44"/>
      <c r="CB31" s="44"/>
      <c r="CC31" s="44"/>
      <c r="CD31" s="45">
        <f t="shared" si="24"/>
        <v>0</v>
      </c>
      <c r="CE31" s="45"/>
      <c r="CF31" s="45">
        <f t="shared" si="25"/>
        <v>0</v>
      </c>
      <c r="CG31" s="45">
        <f t="shared" si="26"/>
        <v>330</v>
      </c>
      <c r="CH31" s="45">
        <f t="shared" si="34"/>
        <v>66</v>
      </c>
      <c r="CI31" s="44">
        <v>0</v>
      </c>
      <c r="CJ31" s="46">
        <f t="shared" si="27"/>
        <v>0</v>
      </c>
      <c r="CK31" s="47">
        <f t="shared" si="28"/>
        <v>396</v>
      </c>
      <c r="CL31" s="48"/>
      <c r="CM31" s="44">
        <f t="shared" si="29"/>
        <v>0</v>
      </c>
      <c r="CN31" s="44"/>
      <c r="CO31" s="44">
        <f t="shared" si="30"/>
        <v>0</v>
      </c>
      <c r="CP31" s="44"/>
      <c r="CQ31" s="44">
        <f t="shared" si="31"/>
        <v>0</v>
      </c>
      <c r="CR31" s="44">
        <f t="shared" si="32"/>
        <v>0</v>
      </c>
      <c r="CS31" s="44">
        <f t="shared" si="33"/>
        <v>396</v>
      </c>
    </row>
    <row r="32" s="21" customFormat="1" ht="23" customHeight="1" spans="1:97">
      <c r="A32" s="50" t="s">
        <v>519</v>
      </c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2"/>
      <c r="P32" s="53"/>
      <c r="Q32" s="53"/>
      <c r="R32" s="44" t="s">
        <v>520</v>
      </c>
      <c r="S32" s="44">
        <f t="shared" ref="S32:AD32" si="35">SUM(S5:S31)</f>
        <v>5840</v>
      </c>
      <c r="T32" s="44" t="s">
        <v>520</v>
      </c>
      <c r="U32" s="44">
        <f t="shared" si="35"/>
        <v>0</v>
      </c>
      <c r="V32" s="44">
        <f t="shared" si="35"/>
        <v>1260</v>
      </c>
      <c r="W32" s="44">
        <f t="shared" si="35"/>
        <v>0</v>
      </c>
      <c r="X32" s="44">
        <f t="shared" si="35"/>
        <v>7100</v>
      </c>
      <c r="Y32" s="44">
        <f t="shared" si="35"/>
        <v>0</v>
      </c>
      <c r="Z32" s="44">
        <f t="shared" si="35"/>
        <v>0</v>
      </c>
      <c r="AA32" s="44">
        <f t="shared" si="35"/>
        <v>0</v>
      </c>
      <c r="AB32" s="44">
        <f t="shared" si="35"/>
        <v>10</v>
      </c>
      <c r="AC32" s="44">
        <f t="shared" si="35"/>
        <v>8</v>
      </c>
      <c r="AD32" s="44">
        <f t="shared" si="35"/>
        <v>4</v>
      </c>
      <c r="AE32" s="44" t="s">
        <v>520</v>
      </c>
      <c r="AF32" s="44">
        <f t="shared" ref="AF32:AV32" si="36">SUM(AF5:AF31)</f>
        <v>132</v>
      </c>
      <c r="AG32" s="44">
        <f t="shared" si="36"/>
        <v>0</v>
      </c>
      <c r="AH32" s="44" t="s">
        <v>520</v>
      </c>
      <c r="AI32" s="44">
        <f t="shared" si="36"/>
        <v>0</v>
      </c>
      <c r="AJ32" s="44">
        <f t="shared" si="36"/>
        <v>0</v>
      </c>
      <c r="AK32" s="44">
        <f t="shared" si="36"/>
        <v>0</v>
      </c>
      <c r="AL32" s="44">
        <f t="shared" si="36"/>
        <v>0</v>
      </c>
      <c r="AM32" s="44">
        <f t="shared" si="36"/>
        <v>0</v>
      </c>
      <c r="AN32" s="44">
        <f t="shared" si="36"/>
        <v>0</v>
      </c>
      <c r="AO32" s="44">
        <f t="shared" si="36"/>
        <v>0</v>
      </c>
      <c r="AP32" s="44">
        <f t="shared" si="36"/>
        <v>0</v>
      </c>
      <c r="AQ32" s="44">
        <f t="shared" si="36"/>
        <v>0</v>
      </c>
      <c r="AR32" s="44">
        <f t="shared" si="36"/>
        <v>0</v>
      </c>
      <c r="AS32" s="44">
        <f t="shared" si="36"/>
        <v>0</v>
      </c>
      <c r="AT32" s="44">
        <f t="shared" si="36"/>
        <v>0</v>
      </c>
      <c r="AU32" s="44">
        <f t="shared" si="36"/>
        <v>0</v>
      </c>
      <c r="AV32" s="44">
        <f t="shared" si="36"/>
        <v>0</v>
      </c>
      <c r="AW32" s="44" t="s">
        <v>520</v>
      </c>
      <c r="AX32" s="44">
        <f t="shared" ref="AX32:CD32" si="37">SUM(AX5:AX31)</f>
        <v>0</v>
      </c>
      <c r="AY32" s="44">
        <f t="shared" si="37"/>
        <v>1</v>
      </c>
      <c r="AZ32" s="44">
        <f t="shared" si="37"/>
        <v>50</v>
      </c>
      <c r="BA32" s="44">
        <f t="shared" si="37"/>
        <v>0</v>
      </c>
      <c r="BB32" s="44">
        <f t="shared" si="37"/>
        <v>0</v>
      </c>
      <c r="BC32" s="44">
        <f t="shared" si="37"/>
        <v>0</v>
      </c>
      <c r="BD32" s="44">
        <f t="shared" si="37"/>
        <v>0</v>
      </c>
      <c r="BE32" s="44">
        <f t="shared" si="37"/>
        <v>0</v>
      </c>
      <c r="BF32" s="44">
        <f t="shared" si="37"/>
        <v>0</v>
      </c>
      <c r="BG32" s="44">
        <f t="shared" si="37"/>
        <v>50</v>
      </c>
      <c r="BH32" s="44">
        <f t="shared" si="37"/>
        <v>2</v>
      </c>
      <c r="BI32" s="44">
        <f t="shared" si="37"/>
        <v>80</v>
      </c>
      <c r="BJ32" s="44">
        <f t="shared" si="37"/>
        <v>0</v>
      </c>
      <c r="BK32" s="44">
        <f t="shared" si="37"/>
        <v>0</v>
      </c>
      <c r="BL32" s="44">
        <f t="shared" si="37"/>
        <v>0</v>
      </c>
      <c r="BM32" s="44">
        <f t="shared" si="37"/>
        <v>0</v>
      </c>
      <c r="BN32" s="44">
        <f t="shared" si="37"/>
        <v>0</v>
      </c>
      <c r="BO32" s="44">
        <f t="shared" si="37"/>
        <v>0</v>
      </c>
      <c r="BP32" s="44">
        <f t="shared" si="37"/>
        <v>0</v>
      </c>
      <c r="BQ32" s="44">
        <f t="shared" si="37"/>
        <v>80</v>
      </c>
      <c r="BR32" s="44">
        <f t="shared" si="37"/>
        <v>0</v>
      </c>
      <c r="BS32" s="44">
        <f t="shared" si="37"/>
        <v>0</v>
      </c>
      <c r="BT32" s="44">
        <f t="shared" si="37"/>
        <v>0</v>
      </c>
      <c r="BU32" s="44">
        <f t="shared" si="37"/>
        <v>0</v>
      </c>
      <c r="BV32" s="44">
        <f t="shared" si="37"/>
        <v>0</v>
      </c>
      <c r="BW32" s="44">
        <f t="shared" si="37"/>
        <v>0</v>
      </c>
      <c r="BX32" s="44">
        <f t="shared" si="37"/>
        <v>0</v>
      </c>
      <c r="BY32" s="44">
        <f t="shared" si="37"/>
        <v>0</v>
      </c>
      <c r="BZ32" s="44">
        <f t="shared" si="37"/>
        <v>0</v>
      </c>
      <c r="CA32" s="44">
        <f t="shared" si="37"/>
        <v>0</v>
      </c>
      <c r="CB32" s="44">
        <f t="shared" si="37"/>
        <v>0</v>
      </c>
      <c r="CC32" s="44">
        <f t="shared" si="37"/>
        <v>0</v>
      </c>
      <c r="CD32" s="44">
        <f t="shared" si="37"/>
        <v>0</v>
      </c>
      <c r="CE32" s="44"/>
      <c r="CF32" s="44"/>
      <c r="CG32" s="44">
        <f t="shared" ref="CG32:CS32" si="38">SUM(CG5:CG31)</f>
        <v>7362</v>
      </c>
      <c r="CH32" s="44">
        <f t="shared" si="38"/>
        <v>1366</v>
      </c>
      <c r="CI32" s="44" t="s">
        <v>520</v>
      </c>
      <c r="CJ32" s="54">
        <f t="shared" si="38"/>
        <v>0</v>
      </c>
      <c r="CK32" s="55">
        <f t="shared" si="38"/>
        <v>8728</v>
      </c>
      <c r="CL32" s="44">
        <f t="shared" si="38"/>
        <v>0</v>
      </c>
      <c r="CM32" s="44">
        <f t="shared" si="38"/>
        <v>0</v>
      </c>
      <c r="CN32" s="44">
        <f t="shared" si="38"/>
        <v>0</v>
      </c>
      <c r="CO32" s="44">
        <f t="shared" si="38"/>
        <v>0</v>
      </c>
      <c r="CP32" s="44">
        <f t="shared" si="38"/>
        <v>0</v>
      </c>
      <c r="CQ32" s="44">
        <f t="shared" si="38"/>
        <v>0</v>
      </c>
      <c r="CR32" s="44">
        <f t="shared" si="38"/>
        <v>0</v>
      </c>
      <c r="CS32" s="44">
        <f t="shared" si="38"/>
        <v>8728</v>
      </c>
    </row>
    <row r="33" s="21" customFormat="1" ht="23" customHeight="1" spans="1:97">
      <c r="A33" s="50" t="s">
        <v>612</v>
      </c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2"/>
      <c r="P33" s="56"/>
      <c r="Q33" s="57"/>
      <c r="R33" s="44" t="s">
        <v>520</v>
      </c>
      <c r="S33" s="44" t="s">
        <v>520</v>
      </c>
      <c r="T33" s="44" t="s">
        <v>520</v>
      </c>
      <c r="U33" s="44" t="s">
        <v>520</v>
      </c>
      <c r="V33" s="44" t="s">
        <v>520</v>
      </c>
      <c r="W33" s="44" t="s">
        <v>520</v>
      </c>
      <c r="X33" s="44" t="s">
        <v>520</v>
      </c>
      <c r="Y33" s="44" t="s">
        <v>520</v>
      </c>
      <c r="Z33" s="44" t="s">
        <v>520</v>
      </c>
      <c r="AA33" s="44" t="s">
        <v>520</v>
      </c>
      <c r="AB33" s="44" t="s">
        <v>520</v>
      </c>
      <c r="AC33" s="44" t="s">
        <v>520</v>
      </c>
      <c r="AD33" s="44" t="s">
        <v>520</v>
      </c>
      <c r="AE33" s="44" t="s">
        <v>520</v>
      </c>
      <c r="AF33" s="44" t="s">
        <v>520</v>
      </c>
      <c r="AG33" s="44" t="s">
        <v>520</v>
      </c>
      <c r="AH33" s="44" t="s">
        <v>520</v>
      </c>
      <c r="AI33" s="44" t="s">
        <v>520</v>
      </c>
      <c r="AJ33" s="44" t="s">
        <v>520</v>
      </c>
      <c r="AK33" s="44" t="s">
        <v>520</v>
      </c>
      <c r="AL33" s="44" t="s">
        <v>520</v>
      </c>
      <c r="AM33" s="44" t="s">
        <v>520</v>
      </c>
      <c r="AN33" s="44" t="s">
        <v>520</v>
      </c>
      <c r="AO33" s="44" t="s">
        <v>520</v>
      </c>
      <c r="AP33" s="44" t="s">
        <v>520</v>
      </c>
      <c r="AQ33" s="44" t="s">
        <v>520</v>
      </c>
      <c r="AR33" s="44" t="s">
        <v>520</v>
      </c>
      <c r="AS33" s="44" t="s">
        <v>520</v>
      </c>
      <c r="AT33" s="44" t="s">
        <v>520</v>
      </c>
      <c r="AU33" s="44" t="s">
        <v>520</v>
      </c>
      <c r="AV33" s="44" t="s">
        <v>520</v>
      </c>
      <c r="AW33" s="44" t="s">
        <v>520</v>
      </c>
      <c r="AX33" s="44" t="s">
        <v>520</v>
      </c>
      <c r="AY33" s="44" t="s">
        <v>520</v>
      </c>
      <c r="AZ33" s="44" t="s">
        <v>520</v>
      </c>
      <c r="BA33" s="44" t="s">
        <v>520</v>
      </c>
      <c r="BB33" s="44" t="s">
        <v>520</v>
      </c>
      <c r="BC33" s="44" t="s">
        <v>520</v>
      </c>
      <c r="BD33" s="44" t="s">
        <v>520</v>
      </c>
      <c r="BE33" s="44" t="s">
        <v>520</v>
      </c>
      <c r="BF33" s="44" t="s">
        <v>520</v>
      </c>
      <c r="BG33" s="44" t="s">
        <v>520</v>
      </c>
      <c r="BH33" s="44" t="s">
        <v>520</v>
      </c>
      <c r="BI33" s="44" t="s">
        <v>520</v>
      </c>
      <c r="BJ33" s="44" t="s">
        <v>520</v>
      </c>
      <c r="BK33" s="44" t="s">
        <v>520</v>
      </c>
      <c r="BL33" s="44" t="s">
        <v>520</v>
      </c>
      <c r="BM33" s="44" t="s">
        <v>520</v>
      </c>
      <c r="BN33" s="44" t="s">
        <v>520</v>
      </c>
      <c r="BO33" s="44" t="s">
        <v>520</v>
      </c>
      <c r="BP33" s="44" t="s">
        <v>520</v>
      </c>
      <c r="BQ33" s="44" t="s">
        <v>520</v>
      </c>
      <c r="BR33" s="44" t="s">
        <v>520</v>
      </c>
      <c r="BS33" s="44" t="s">
        <v>520</v>
      </c>
      <c r="BT33" s="44" t="s">
        <v>520</v>
      </c>
      <c r="BU33" s="44" t="s">
        <v>520</v>
      </c>
      <c r="BV33" s="44" t="s">
        <v>520</v>
      </c>
      <c r="BW33" s="44" t="s">
        <v>520</v>
      </c>
      <c r="BX33" s="44" t="s">
        <v>520</v>
      </c>
      <c r="BY33" s="44" t="s">
        <v>520</v>
      </c>
      <c r="BZ33" s="44" t="s">
        <v>520</v>
      </c>
      <c r="CA33" s="44" t="s">
        <v>520</v>
      </c>
      <c r="CB33" s="44" t="s">
        <v>520</v>
      </c>
      <c r="CC33" s="44" t="s">
        <v>520</v>
      </c>
      <c r="CD33" s="44" t="s">
        <v>520</v>
      </c>
      <c r="CE33" s="44"/>
      <c r="CF33" s="44"/>
      <c r="CG33" s="44" t="s">
        <v>520</v>
      </c>
      <c r="CH33" s="44" t="s">
        <v>520</v>
      </c>
      <c r="CI33" s="44" t="s">
        <v>520</v>
      </c>
      <c r="CJ33" s="54" t="s">
        <v>520</v>
      </c>
      <c r="CK33" s="55">
        <f>CK32*1.06</f>
        <v>9251.68</v>
      </c>
      <c r="CL33" s="44" t="s">
        <v>520</v>
      </c>
      <c r="CM33" s="44" t="s">
        <v>520</v>
      </c>
      <c r="CN33" s="44" t="s">
        <v>520</v>
      </c>
      <c r="CO33" s="44" t="s">
        <v>520</v>
      </c>
      <c r="CP33" s="44" t="s">
        <v>520</v>
      </c>
      <c r="CQ33" s="44" t="s">
        <v>520</v>
      </c>
      <c r="CR33" s="44">
        <f>CR32*1.06</f>
        <v>0</v>
      </c>
      <c r="CS33" s="44">
        <f>CS32*1.06</f>
        <v>9251.68</v>
      </c>
    </row>
  </sheetData>
  <autoFilter xmlns:etc="http://www.wps.cn/officeDocument/2017/etCustomData" ref="A4:CN33" etc:filterBottomFollowUsedRange="0">
    <extLst/>
  </autoFilter>
  <mergeCells count="85">
    <mergeCell ref="A1:Q1"/>
    <mergeCell ref="R1:CS1"/>
    <mergeCell ref="R2:X2"/>
    <mergeCell ref="AB2:AF2"/>
    <mergeCell ref="AG2:AJ2"/>
    <mergeCell ref="AK2:AU2"/>
    <mergeCell ref="AV2:AX2"/>
    <mergeCell ref="AY2:BG2"/>
    <mergeCell ref="BH2:BQ2"/>
    <mergeCell ref="BR2:BV2"/>
    <mergeCell ref="BW2:BX2"/>
    <mergeCell ref="BY2:BZ2"/>
    <mergeCell ref="CA2:CD2"/>
    <mergeCell ref="CE2:CF2"/>
    <mergeCell ref="CI2:CJ2"/>
    <mergeCell ref="CL2:CR2"/>
    <mergeCell ref="R3:U3"/>
    <mergeCell ref="V3:W3"/>
    <mergeCell ref="AB3:AD3"/>
    <mergeCell ref="AG3:AH3"/>
    <mergeCell ref="AK3:AL3"/>
    <mergeCell ref="AM3:AN3"/>
    <mergeCell ref="AP3:AQ3"/>
    <mergeCell ref="AY3:AZ3"/>
    <mergeCell ref="BA3:BB3"/>
    <mergeCell ref="BC3:BF3"/>
    <mergeCell ref="BH3:BI3"/>
    <mergeCell ref="BJ3:BK3"/>
    <mergeCell ref="BL3:BO3"/>
    <mergeCell ref="BR3:BS3"/>
    <mergeCell ref="BT3:BU3"/>
    <mergeCell ref="CA3:CC3"/>
    <mergeCell ref="CL3:CM3"/>
    <mergeCell ref="CN3:CO3"/>
    <mergeCell ref="CP3:CQ3"/>
    <mergeCell ref="A32:O32"/>
    <mergeCell ref="A33:O33"/>
    <mergeCell ref="P33:Q33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2:P4"/>
    <mergeCell ref="Q2:Q4"/>
    <mergeCell ref="X3:X4"/>
    <mergeCell ref="Y3:Y4"/>
    <mergeCell ref="Z3:Z4"/>
    <mergeCell ref="AA2:AA4"/>
    <mergeCell ref="AE3:AE4"/>
    <mergeCell ref="AF3:AF4"/>
    <mergeCell ref="AI3:AI4"/>
    <mergeCell ref="AJ3:AJ4"/>
    <mergeCell ref="AU3:AU4"/>
    <mergeCell ref="AV3:AV4"/>
    <mergeCell ref="AW3:AW4"/>
    <mergeCell ref="AX3:AX4"/>
    <mergeCell ref="BG3:BG4"/>
    <mergeCell ref="BP3:BP4"/>
    <mergeCell ref="BQ3:BQ4"/>
    <mergeCell ref="BV3:BV4"/>
    <mergeCell ref="BW3:BW4"/>
    <mergeCell ref="BX3:BX4"/>
    <mergeCell ref="BY3:BY4"/>
    <mergeCell ref="BZ3:BZ4"/>
    <mergeCell ref="CD3:CD4"/>
    <mergeCell ref="CE3:CE4"/>
    <mergeCell ref="CF3:CF4"/>
    <mergeCell ref="CG2:CG4"/>
    <mergeCell ref="CH2:CH4"/>
    <mergeCell ref="CI3:CI4"/>
    <mergeCell ref="CJ3:CJ4"/>
    <mergeCell ref="CK2:CK4"/>
    <mergeCell ref="CR3:CR4"/>
    <mergeCell ref="CS2:CS4"/>
  </mergeCells>
  <dataValidations count="1">
    <dataValidation type="list" allowBlank="1" showInputMessage="1" showErrorMessage="1" sqref="F5:F31">
      <formula1>"Ⅰ,Ⅱ,Ⅲ"</formula1>
    </dataValidation>
  </dataValidations>
  <printOptions horizontalCentered="1"/>
  <pageMargins left="0.236111111111111" right="0.196527777777778" top="0.275" bottom="0.156944444444444" header="0.511805555555556" footer="0.511805555555556"/>
  <pageSetup paperSize="9" scale="40" fitToHeight="0" orientation="landscape" horizont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67"/>
  <sheetViews>
    <sheetView zoomScale="70" zoomScaleNormal="70" workbookViewId="0">
      <selection activeCell="R27" sqref="R27"/>
    </sheetView>
  </sheetViews>
  <sheetFormatPr defaultColWidth="8.8" defaultRowHeight="15.6"/>
  <cols>
    <col min="1" max="1" width="8.8" style="1"/>
    <col min="2" max="2" width="15.6" style="1" customWidth="1"/>
    <col min="3" max="3" width="20.8" style="1" customWidth="1"/>
    <col min="4" max="4" width="14.1" style="1" customWidth="1"/>
    <col min="5" max="5" width="19.8" style="1" customWidth="1"/>
    <col min="6" max="6" width="18.8" style="1" customWidth="1"/>
    <col min="7" max="7" width="8.8" style="1"/>
    <col min="8" max="8" width="9.5" style="1"/>
    <col min="9" max="9" width="9.375" style="1"/>
    <col min="10" max="10" width="8.8" style="1"/>
    <col min="11" max="11" width="12.625" style="1"/>
    <col min="12" max="13" width="8.8" style="1"/>
    <col min="14" max="14" width="23.8" style="1" customWidth="1"/>
    <col min="15" max="15" width="20.3" style="1" customWidth="1"/>
    <col min="16" max="16" width="17.2" style="1" customWidth="1"/>
    <col min="17" max="17" width="12.1083333333333" style="1" customWidth="1"/>
    <col min="18" max="18" width="11.8833333333333" style="1" customWidth="1"/>
    <col min="19" max="19" width="9.375" style="1"/>
    <col min="20" max="20" width="12.625" style="1"/>
    <col min="21" max="16381" width="8.8" style="1"/>
  </cols>
  <sheetData>
    <row r="1" spans="1:18">
      <c r="A1" s="2" t="s">
        <v>734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8">
      <c r="A2" s="3" t="s">
        <v>2</v>
      </c>
      <c r="B2" s="3" t="s">
        <v>3</v>
      </c>
      <c r="C2" s="3" t="s">
        <v>735</v>
      </c>
      <c r="D2" s="3" t="s">
        <v>736</v>
      </c>
      <c r="E2" s="3" t="s">
        <v>737</v>
      </c>
      <c r="F2" s="3" t="s">
        <v>738</v>
      </c>
      <c r="G2" s="3" t="s">
        <v>739</v>
      </c>
      <c r="H2" s="3" t="s">
        <v>740</v>
      </c>
      <c r="I2" s="3" t="s">
        <v>741</v>
      </c>
      <c r="J2" s="3" t="s">
        <v>742</v>
      </c>
      <c r="K2" s="3" t="s">
        <v>743</v>
      </c>
      <c r="L2" s="3" t="s">
        <v>744</v>
      </c>
      <c r="M2" s="3" t="s">
        <v>745</v>
      </c>
      <c r="N2" s="3" t="s">
        <v>746</v>
      </c>
      <c r="O2" s="3" t="s">
        <v>747</v>
      </c>
      <c r="P2" s="4" t="s">
        <v>16</v>
      </c>
      <c r="Q2" s="5" t="s">
        <v>17</v>
      </c>
      <c r="R2" s="5" t="s">
        <v>80</v>
      </c>
    </row>
    <row r="3" spans="1:18">
      <c r="A3" s="6">
        <v>1</v>
      </c>
      <c r="B3" s="6" t="s">
        <v>461</v>
      </c>
      <c r="C3" s="6" t="s">
        <v>748</v>
      </c>
      <c r="D3" s="6" t="s">
        <v>749</v>
      </c>
      <c r="E3" s="6" t="s">
        <v>750</v>
      </c>
      <c r="F3" s="6" t="s">
        <v>751</v>
      </c>
      <c r="G3" s="6" t="s">
        <v>337</v>
      </c>
      <c r="H3" s="7">
        <v>728.4</v>
      </c>
      <c r="I3" s="6" t="s">
        <v>752</v>
      </c>
      <c r="J3" s="6">
        <v>0.3</v>
      </c>
      <c r="K3" s="8" t="s">
        <v>266</v>
      </c>
      <c r="L3" s="6" t="s">
        <v>157</v>
      </c>
      <c r="M3" s="6" t="s">
        <v>753</v>
      </c>
      <c r="N3" s="62" t="s">
        <v>754</v>
      </c>
      <c r="O3" s="6" t="s">
        <v>755</v>
      </c>
      <c r="P3" s="9" t="s">
        <v>602</v>
      </c>
      <c r="Q3" s="10"/>
      <c r="R3" s="10"/>
    </row>
    <row r="4" spans="1:18">
      <c r="A4" s="6">
        <v>2</v>
      </c>
      <c r="B4" s="6" t="s">
        <v>461</v>
      </c>
      <c r="C4" s="6" t="s">
        <v>748</v>
      </c>
      <c r="D4" s="6" t="s">
        <v>756</v>
      </c>
      <c r="E4" s="6" t="s">
        <v>757</v>
      </c>
      <c r="F4" s="6" t="s">
        <v>751</v>
      </c>
      <c r="G4" s="6" t="s">
        <v>337</v>
      </c>
      <c r="H4" s="7"/>
      <c r="I4" s="6" t="s">
        <v>752</v>
      </c>
      <c r="J4" s="6">
        <v>0.3</v>
      </c>
      <c r="K4" s="8" t="s">
        <v>266</v>
      </c>
      <c r="L4" s="6" t="s">
        <v>157</v>
      </c>
      <c r="M4" s="6" t="s">
        <v>753</v>
      </c>
      <c r="N4" s="62" t="s">
        <v>754</v>
      </c>
      <c r="O4" s="6" t="s">
        <v>755</v>
      </c>
      <c r="P4" s="9" t="s">
        <v>602</v>
      </c>
      <c r="Q4" s="10"/>
      <c r="R4" s="10"/>
    </row>
    <row r="5" spans="1:18">
      <c r="A5" s="6">
        <v>3</v>
      </c>
      <c r="B5" s="6" t="s">
        <v>461</v>
      </c>
      <c r="C5" s="6" t="s">
        <v>748</v>
      </c>
      <c r="D5" s="6" t="s">
        <v>758</v>
      </c>
      <c r="E5" s="6" t="s">
        <v>759</v>
      </c>
      <c r="F5" s="6" t="s">
        <v>751</v>
      </c>
      <c r="G5" s="6" t="s">
        <v>337</v>
      </c>
      <c r="H5" s="7"/>
      <c r="I5" s="6" t="s">
        <v>752</v>
      </c>
      <c r="J5" s="6">
        <v>0.3</v>
      </c>
      <c r="K5" s="8" t="s">
        <v>266</v>
      </c>
      <c r="L5" s="6" t="s">
        <v>157</v>
      </c>
      <c r="M5" s="6" t="s">
        <v>753</v>
      </c>
      <c r="N5" s="62" t="s">
        <v>754</v>
      </c>
      <c r="O5" s="6" t="s">
        <v>755</v>
      </c>
      <c r="P5" s="9" t="s">
        <v>602</v>
      </c>
      <c r="Q5" s="10"/>
      <c r="R5" s="10"/>
    </row>
    <row r="6" spans="1:18">
      <c r="A6" s="6">
        <v>4</v>
      </c>
      <c r="B6" s="6" t="s">
        <v>461</v>
      </c>
      <c r="C6" s="6" t="s">
        <v>748</v>
      </c>
      <c r="D6" s="6" t="s">
        <v>760</v>
      </c>
      <c r="E6" s="6" t="s">
        <v>761</v>
      </c>
      <c r="F6" s="6" t="s">
        <v>751</v>
      </c>
      <c r="G6" s="6" t="s">
        <v>337</v>
      </c>
      <c r="H6" s="7"/>
      <c r="I6" s="6" t="s">
        <v>752</v>
      </c>
      <c r="J6" s="6">
        <v>0.3</v>
      </c>
      <c r="K6" s="8" t="s">
        <v>266</v>
      </c>
      <c r="L6" s="6" t="s">
        <v>157</v>
      </c>
      <c r="M6" s="6" t="s">
        <v>753</v>
      </c>
      <c r="N6" s="62" t="s">
        <v>754</v>
      </c>
      <c r="O6" s="6" t="s">
        <v>755</v>
      </c>
      <c r="P6" s="9" t="s">
        <v>602</v>
      </c>
      <c r="Q6" s="10"/>
      <c r="R6" s="10"/>
    </row>
    <row r="7" spans="1:18">
      <c r="A7" s="6">
        <v>5</v>
      </c>
      <c r="B7" s="6" t="s">
        <v>461</v>
      </c>
      <c r="C7" s="6" t="s">
        <v>748</v>
      </c>
      <c r="D7" s="6" t="s">
        <v>762</v>
      </c>
      <c r="E7" s="6" t="s">
        <v>763</v>
      </c>
      <c r="F7" s="6" t="s">
        <v>751</v>
      </c>
      <c r="G7" s="6" t="s">
        <v>337</v>
      </c>
      <c r="H7" s="7"/>
      <c r="I7" s="6" t="s">
        <v>752</v>
      </c>
      <c r="J7" s="6">
        <v>0.3</v>
      </c>
      <c r="K7" s="8" t="s">
        <v>266</v>
      </c>
      <c r="L7" s="6" t="s">
        <v>157</v>
      </c>
      <c r="M7" s="6" t="s">
        <v>753</v>
      </c>
      <c r="N7" s="62" t="s">
        <v>754</v>
      </c>
      <c r="O7" s="6" t="s">
        <v>755</v>
      </c>
      <c r="P7" s="9" t="s">
        <v>602</v>
      </c>
      <c r="Q7" s="10"/>
      <c r="R7" s="10"/>
    </row>
    <row r="8" spans="1:18">
      <c r="A8" s="6">
        <v>6</v>
      </c>
      <c r="B8" s="6" t="s">
        <v>461</v>
      </c>
      <c r="C8" s="6" t="s">
        <v>748</v>
      </c>
      <c r="D8" s="6" t="s">
        <v>764</v>
      </c>
      <c r="E8" s="6" t="s">
        <v>765</v>
      </c>
      <c r="F8" s="6" t="s">
        <v>751</v>
      </c>
      <c r="G8" s="6" t="s">
        <v>337</v>
      </c>
      <c r="H8" s="7"/>
      <c r="I8" s="6" t="s">
        <v>752</v>
      </c>
      <c r="J8" s="6">
        <v>0.3</v>
      </c>
      <c r="K8" s="8" t="s">
        <v>266</v>
      </c>
      <c r="L8" s="6" t="s">
        <v>157</v>
      </c>
      <c r="M8" s="6" t="s">
        <v>753</v>
      </c>
      <c r="N8" s="62" t="s">
        <v>754</v>
      </c>
      <c r="O8" s="6" t="s">
        <v>755</v>
      </c>
      <c r="P8" s="9" t="s">
        <v>602</v>
      </c>
      <c r="Q8" s="10"/>
      <c r="R8" s="10"/>
    </row>
    <row r="9" spans="1:18">
      <c r="A9" s="6">
        <v>7</v>
      </c>
      <c r="B9" s="6" t="s">
        <v>461</v>
      </c>
      <c r="C9" s="6" t="s">
        <v>748</v>
      </c>
      <c r="D9" s="6" t="s">
        <v>766</v>
      </c>
      <c r="E9" s="6" t="s">
        <v>767</v>
      </c>
      <c r="F9" s="6" t="s">
        <v>751</v>
      </c>
      <c r="G9" s="6" t="s">
        <v>337</v>
      </c>
      <c r="H9" s="7"/>
      <c r="I9" s="6" t="s">
        <v>752</v>
      </c>
      <c r="J9" s="6">
        <v>0.3</v>
      </c>
      <c r="K9" s="8" t="s">
        <v>266</v>
      </c>
      <c r="L9" s="6" t="s">
        <v>157</v>
      </c>
      <c r="M9" s="6" t="s">
        <v>753</v>
      </c>
      <c r="N9" s="62" t="s">
        <v>754</v>
      </c>
      <c r="O9" s="6" t="s">
        <v>755</v>
      </c>
      <c r="P9" s="9" t="s">
        <v>602</v>
      </c>
      <c r="Q9" s="10"/>
      <c r="R9" s="10"/>
    </row>
    <row r="10" spans="1:18">
      <c r="A10" s="6">
        <v>8</v>
      </c>
      <c r="B10" s="6" t="s">
        <v>461</v>
      </c>
      <c r="C10" s="6" t="s">
        <v>748</v>
      </c>
      <c r="D10" s="6" t="s">
        <v>768</v>
      </c>
      <c r="E10" s="6" t="s">
        <v>769</v>
      </c>
      <c r="F10" s="6" t="s">
        <v>751</v>
      </c>
      <c r="G10" s="6" t="s">
        <v>337</v>
      </c>
      <c r="H10" s="7"/>
      <c r="I10" s="6" t="s">
        <v>752</v>
      </c>
      <c r="J10" s="6">
        <v>0.3</v>
      </c>
      <c r="K10" s="8" t="s">
        <v>266</v>
      </c>
      <c r="L10" s="6" t="s">
        <v>157</v>
      </c>
      <c r="M10" s="6" t="s">
        <v>753</v>
      </c>
      <c r="N10" s="62" t="s">
        <v>754</v>
      </c>
      <c r="O10" s="6" t="s">
        <v>755</v>
      </c>
      <c r="P10" s="9" t="s">
        <v>602</v>
      </c>
      <c r="Q10" s="10"/>
      <c r="R10" s="10"/>
    </row>
    <row r="11" spans="1:18">
      <c r="A11" s="6">
        <v>9</v>
      </c>
      <c r="B11" s="6" t="s">
        <v>461</v>
      </c>
      <c r="C11" s="6" t="s">
        <v>748</v>
      </c>
      <c r="D11" s="6" t="s">
        <v>770</v>
      </c>
      <c r="E11" s="6" t="s">
        <v>771</v>
      </c>
      <c r="F11" s="6" t="s">
        <v>751</v>
      </c>
      <c r="G11" s="6" t="s">
        <v>337</v>
      </c>
      <c r="H11" s="7"/>
      <c r="I11" s="6" t="s">
        <v>752</v>
      </c>
      <c r="J11" s="6">
        <v>0.3</v>
      </c>
      <c r="K11" s="8" t="s">
        <v>266</v>
      </c>
      <c r="L11" s="6" t="s">
        <v>157</v>
      </c>
      <c r="M11" s="6" t="s">
        <v>753</v>
      </c>
      <c r="N11" s="62" t="s">
        <v>754</v>
      </c>
      <c r="O11" s="6" t="s">
        <v>755</v>
      </c>
      <c r="P11" s="9" t="s">
        <v>602</v>
      </c>
      <c r="Q11" s="10"/>
      <c r="R11" s="10"/>
    </row>
    <row r="12" spans="1:18">
      <c r="A12" s="6">
        <v>10</v>
      </c>
      <c r="B12" s="6" t="s">
        <v>461</v>
      </c>
      <c r="C12" s="6" t="s">
        <v>748</v>
      </c>
      <c r="D12" s="6" t="s">
        <v>772</v>
      </c>
      <c r="E12" s="6" t="s">
        <v>773</v>
      </c>
      <c r="F12" s="6" t="s">
        <v>751</v>
      </c>
      <c r="G12" s="6" t="s">
        <v>337</v>
      </c>
      <c r="H12" s="7"/>
      <c r="I12" s="6" t="s">
        <v>752</v>
      </c>
      <c r="J12" s="6">
        <v>0.3</v>
      </c>
      <c r="K12" s="8" t="s">
        <v>266</v>
      </c>
      <c r="L12" s="6" t="s">
        <v>157</v>
      </c>
      <c r="M12" s="6" t="s">
        <v>753</v>
      </c>
      <c r="N12" s="62" t="s">
        <v>754</v>
      </c>
      <c r="O12" s="6" t="s">
        <v>755</v>
      </c>
      <c r="P12" s="9" t="s">
        <v>602</v>
      </c>
      <c r="Q12" s="10"/>
      <c r="R12" s="10"/>
    </row>
    <row r="13" spans="1:18">
      <c r="A13" s="6">
        <v>11</v>
      </c>
      <c r="B13" s="6" t="s">
        <v>461</v>
      </c>
      <c r="C13" s="6" t="s">
        <v>748</v>
      </c>
      <c r="D13" s="6" t="s">
        <v>774</v>
      </c>
      <c r="E13" s="6" t="s">
        <v>775</v>
      </c>
      <c r="F13" s="6" t="s">
        <v>751</v>
      </c>
      <c r="G13" s="6" t="s">
        <v>337</v>
      </c>
      <c r="H13" s="7"/>
      <c r="I13" s="6" t="s">
        <v>752</v>
      </c>
      <c r="J13" s="6">
        <v>0.3</v>
      </c>
      <c r="K13" s="8" t="s">
        <v>266</v>
      </c>
      <c r="L13" s="6" t="s">
        <v>157</v>
      </c>
      <c r="M13" s="6" t="s">
        <v>753</v>
      </c>
      <c r="N13" s="62" t="s">
        <v>754</v>
      </c>
      <c r="O13" s="6" t="s">
        <v>755</v>
      </c>
      <c r="P13" s="9" t="s">
        <v>602</v>
      </c>
      <c r="Q13" s="10"/>
      <c r="R13" s="10"/>
    </row>
    <row r="14" spans="1:18">
      <c r="A14" s="6">
        <v>12</v>
      </c>
      <c r="B14" s="6" t="s">
        <v>461</v>
      </c>
      <c r="C14" s="6" t="s">
        <v>748</v>
      </c>
      <c r="D14" s="6" t="s">
        <v>776</v>
      </c>
      <c r="E14" s="6" t="s">
        <v>777</v>
      </c>
      <c r="F14" s="6" t="s">
        <v>751</v>
      </c>
      <c r="G14" s="6" t="s">
        <v>337</v>
      </c>
      <c r="H14" s="7"/>
      <c r="I14" s="6" t="s">
        <v>752</v>
      </c>
      <c r="J14" s="6">
        <v>0.3</v>
      </c>
      <c r="K14" s="8" t="s">
        <v>266</v>
      </c>
      <c r="L14" s="6" t="s">
        <v>157</v>
      </c>
      <c r="M14" s="6" t="s">
        <v>753</v>
      </c>
      <c r="N14" s="62" t="s">
        <v>754</v>
      </c>
      <c r="O14" s="6" t="s">
        <v>755</v>
      </c>
      <c r="P14" s="9" t="s">
        <v>602</v>
      </c>
      <c r="Q14" s="10"/>
      <c r="R14" s="10"/>
    </row>
    <row r="15" spans="1:18">
      <c r="A15" s="6">
        <v>13</v>
      </c>
      <c r="B15" s="6" t="s">
        <v>461</v>
      </c>
      <c r="C15" s="6" t="s">
        <v>748</v>
      </c>
      <c r="D15" s="6" t="s">
        <v>778</v>
      </c>
      <c r="E15" s="6" t="s">
        <v>779</v>
      </c>
      <c r="F15" s="6" t="s">
        <v>751</v>
      </c>
      <c r="G15" s="6" t="s">
        <v>337</v>
      </c>
      <c r="H15" s="7"/>
      <c r="I15" s="6" t="s">
        <v>752</v>
      </c>
      <c r="J15" s="6">
        <v>0.3</v>
      </c>
      <c r="K15" s="8" t="s">
        <v>266</v>
      </c>
      <c r="L15" s="6" t="s">
        <v>157</v>
      </c>
      <c r="M15" s="6" t="s">
        <v>753</v>
      </c>
      <c r="N15" s="62" t="s">
        <v>754</v>
      </c>
      <c r="O15" s="6" t="s">
        <v>755</v>
      </c>
      <c r="P15" s="9" t="s">
        <v>602</v>
      </c>
      <c r="Q15" s="10"/>
      <c r="R15" s="10"/>
    </row>
    <row r="16" spans="1:18">
      <c r="A16" s="6">
        <v>14</v>
      </c>
      <c r="B16" s="6" t="s">
        <v>461</v>
      </c>
      <c r="C16" s="6" t="s">
        <v>748</v>
      </c>
      <c r="D16" s="6" t="s">
        <v>780</v>
      </c>
      <c r="E16" s="6" t="s">
        <v>781</v>
      </c>
      <c r="F16" s="6" t="s">
        <v>751</v>
      </c>
      <c r="G16" s="6" t="s">
        <v>337</v>
      </c>
      <c r="H16" s="7"/>
      <c r="I16" s="6" t="s">
        <v>752</v>
      </c>
      <c r="J16" s="6">
        <v>0.3</v>
      </c>
      <c r="K16" s="8" t="s">
        <v>266</v>
      </c>
      <c r="L16" s="6" t="s">
        <v>157</v>
      </c>
      <c r="M16" s="6" t="s">
        <v>753</v>
      </c>
      <c r="N16" s="62" t="s">
        <v>754</v>
      </c>
      <c r="O16" s="6" t="s">
        <v>755</v>
      </c>
      <c r="P16" s="9" t="s">
        <v>602</v>
      </c>
      <c r="Q16" s="10"/>
      <c r="R16" s="10"/>
    </row>
    <row r="17" spans="1:20">
      <c r="A17" s="6">
        <v>15</v>
      </c>
      <c r="B17" s="6" t="s">
        <v>461</v>
      </c>
      <c r="C17" s="6" t="s">
        <v>748</v>
      </c>
      <c r="D17" s="6" t="s">
        <v>782</v>
      </c>
      <c r="E17" s="6" t="s">
        <v>783</v>
      </c>
      <c r="F17" s="6" t="s">
        <v>751</v>
      </c>
      <c r="G17" s="6" t="s">
        <v>337</v>
      </c>
      <c r="H17" s="7"/>
      <c r="I17" s="6" t="s">
        <v>752</v>
      </c>
      <c r="J17" s="6">
        <v>0.3</v>
      </c>
      <c r="K17" s="8" t="s">
        <v>266</v>
      </c>
      <c r="L17" s="6" t="s">
        <v>157</v>
      </c>
      <c r="M17" s="6" t="s">
        <v>753</v>
      </c>
      <c r="N17" s="62" t="s">
        <v>754</v>
      </c>
      <c r="O17" s="6" t="s">
        <v>755</v>
      </c>
      <c r="P17" s="9" t="s">
        <v>602</v>
      </c>
      <c r="Q17" s="10"/>
      <c r="R17" s="10"/>
    </row>
    <row r="18" spans="1:20">
      <c r="A18" s="6">
        <v>16</v>
      </c>
      <c r="B18" s="6" t="s">
        <v>461</v>
      </c>
      <c r="C18" s="6" t="s">
        <v>748</v>
      </c>
      <c r="D18" s="6" t="s">
        <v>784</v>
      </c>
      <c r="E18" s="6" t="s">
        <v>785</v>
      </c>
      <c r="F18" s="6" t="s">
        <v>751</v>
      </c>
      <c r="G18" s="6" t="s">
        <v>337</v>
      </c>
      <c r="H18" s="7"/>
      <c r="I18" s="6" t="s">
        <v>752</v>
      </c>
      <c r="J18" s="6">
        <v>0.3</v>
      </c>
      <c r="K18" s="8" t="s">
        <v>266</v>
      </c>
      <c r="L18" s="6" t="s">
        <v>157</v>
      </c>
      <c r="M18" s="6" t="s">
        <v>753</v>
      </c>
      <c r="N18" s="62" t="s">
        <v>754</v>
      </c>
      <c r="O18" s="6" t="s">
        <v>755</v>
      </c>
      <c r="P18" s="9" t="s">
        <v>602</v>
      </c>
      <c r="Q18" s="10"/>
      <c r="R18" s="10"/>
    </row>
    <row r="19" spans="1:20">
      <c r="A19" s="6">
        <v>17</v>
      </c>
      <c r="B19" s="6" t="s">
        <v>461</v>
      </c>
      <c r="C19" s="6" t="s">
        <v>748</v>
      </c>
      <c r="D19" s="6" t="s">
        <v>786</v>
      </c>
      <c r="E19" s="6" t="s">
        <v>787</v>
      </c>
      <c r="F19" s="6" t="s">
        <v>751</v>
      </c>
      <c r="G19" s="6" t="s">
        <v>337</v>
      </c>
      <c r="H19" s="7"/>
      <c r="I19" s="6" t="s">
        <v>752</v>
      </c>
      <c r="J19" s="6">
        <v>0.3</v>
      </c>
      <c r="K19" s="8" t="s">
        <v>266</v>
      </c>
      <c r="L19" s="6" t="s">
        <v>157</v>
      </c>
      <c r="M19" s="6" t="s">
        <v>753</v>
      </c>
      <c r="N19" s="62" t="s">
        <v>754</v>
      </c>
      <c r="O19" s="6" t="s">
        <v>755</v>
      </c>
      <c r="P19" s="9" t="s">
        <v>602</v>
      </c>
      <c r="Q19" s="10"/>
      <c r="R19" s="10"/>
    </row>
    <row r="20" spans="1:20">
      <c r="A20" s="6">
        <v>18</v>
      </c>
      <c r="B20" s="6" t="s">
        <v>461</v>
      </c>
      <c r="C20" s="6" t="s">
        <v>748</v>
      </c>
      <c r="D20" s="6" t="s">
        <v>788</v>
      </c>
      <c r="E20" s="6" t="s">
        <v>789</v>
      </c>
      <c r="F20" s="6" t="s">
        <v>751</v>
      </c>
      <c r="G20" s="6" t="s">
        <v>337</v>
      </c>
      <c r="H20" s="7"/>
      <c r="I20" s="6" t="s">
        <v>752</v>
      </c>
      <c r="J20" s="6">
        <v>0.3</v>
      </c>
      <c r="K20" s="8" t="s">
        <v>266</v>
      </c>
      <c r="L20" s="6" t="s">
        <v>157</v>
      </c>
      <c r="M20" s="6" t="s">
        <v>753</v>
      </c>
      <c r="N20" s="62" t="s">
        <v>754</v>
      </c>
      <c r="O20" s="6" t="s">
        <v>755</v>
      </c>
      <c r="P20" s="9" t="s">
        <v>602</v>
      </c>
      <c r="Q20" s="10"/>
      <c r="R20" s="10"/>
    </row>
    <row r="21" spans="1:20">
      <c r="A21" s="6">
        <v>19</v>
      </c>
      <c r="B21" s="6" t="s">
        <v>461</v>
      </c>
      <c r="C21" s="6" t="s">
        <v>748</v>
      </c>
      <c r="D21" s="6" t="s">
        <v>790</v>
      </c>
      <c r="E21" s="6" t="s">
        <v>791</v>
      </c>
      <c r="F21" s="6" t="s">
        <v>751</v>
      </c>
      <c r="G21" s="6" t="s">
        <v>337</v>
      </c>
      <c r="H21" s="7"/>
      <c r="I21" s="6" t="s">
        <v>752</v>
      </c>
      <c r="J21" s="6">
        <v>0.3</v>
      </c>
      <c r="K21" s="8" t="s">
        <v>266</v>
      </c>
      <c r="L21" s="6" t="s">
        <v>157</v>
      </c>
      <c r="M21" s="6" t="s">
        <v>753</v>
      </c>
      <c r="N21" s="62" t="s">
        <v>754</v>
      </c>
      <c r="O21" s="6" t="s">
        <v>755</v>
      </c>
      <c r="P21" s="9" t="s">
        <v>602</v>
      </c>
      <c r="Q21" s="10"/>
      <c r="R21" s="10"/>
    </row>
    <row r="22" spans="1:20">
      <c r="A22" s="6">
        <v>20</v>
      </c>
      <c r="B22" s="6" t="s">
        <v>461</v>
      </c>
      <c r="C22" s="6" t="s">
        <v>748</v>
      </c>
      <c r="D22" s="6" t="s">
        <v>792</v>
      </c>
      <c r="E22" s="6" t="s">
        <v>793</v>
      </c>
      <c r="F22" s="6" t="s">
        <v>751</v>
      </c>
      <c r="G22" s="6" t="s">
        <v>337</v>
      </c>
      <c r="H22" s="7"/>
      <c r="I22" s="6" t="s">
        <v>752</v>
      </c>
      <c r="J22" s="6">
        <v>0.3</v>
      </c>
      <c r="K22" s="8" t="s">
        <v>266</v>
      </c>
      <c r="L22" s="6" t="s">
        <v>157</v>
      </c>
      <c r="M22" s="6" t="s">
        <v>753</v>
      </c>
      <c r="N22" s="62" t="s">
        <v>754</v>
      </c>
      <c r="O22" s="6" t="s">
        <v>755</v>
      </c>
      <c r="P22" s="9" t="s">
        <v>602</v>
      </c>
      <c r="Q22" s="10"/>
      <c r="R22" s="10"/>
    </row>
    <row r="23" spans="1:20">
      <c r="A23" s="6">
        <v>21</v>
      </c>
      <c r="B23" s="6" t="s">
        <v>461</v>
      </c>
      <c r="C23" s="6" t="s">
        <v>748</v>
      </c>
      <c r="D23" s="6" t="s">
        <v>794</v>
      </c>
      <c r="E23" s="6" t="s">
        <v>795</v>
      </c>
      <c r="F23" s="6" t="s">
        <v>751</v>
      </c>
      <c r="G23" s="6" t="s">
        <v>337</v>
      </c>
      <c r="H23" s="7"/>
      <c r="I23" s="6" t="s">
        <v>752</v>
      </c>
      <c r="J23" s="6">
        <v>0.3</v>
      </c>
      <c r="K23" s="8" t="s">
        <v>266</v>
      </c>
      <c r="L23" s="6" t="s">
        <v>157</v>
      </c>
      <c r="M23" s="6" t="s">
        <v>753</v>
      </c>
      <c r="N23" s="62" t="s">
        <v>754</v>
      </c>
      <c r="O23" s="6" t="s">
        <v>755</v>
      </c>
      <c r="P23" s="9" t="s">
        <v>602</v>
      </c>
      <c r="Q23" s="10"/>
      <c r="R23" s="10"/>
    </row>
    <row r="24" spans="1:20">
      <c r="A24" s="6">
        <v>22</v>
      </c>
      <c r="B24" s="6" t="s">
        <v>461</v>
      </c>
      <c r="C24" s="6" t="s">
        <v>748</v>
      </c>
      <c r="D24" s="6" t="s">
        <v>796</v>
      </c>
      <c r="E24" s="6" t="s">
        <v>797</v>
      </c>
      <c r="F24" s="6" t="s">
        <v>751</v>
      </c>
      <c r="G24" s="6" t="s">
        <v>337</v>
      </c>
      <c r="H24" s="7"/>
      <c r="I24" s="6" t="s">
        <v>752</v>
      </c>
      <c r="J24" s="6">
        <v>0.3</v>
      </c>
      <c r="K24" s="8" t="s">
        <v>266</v>
      </c>
      <c r="L24" s="6" t="s">
        <v>157</v>
      </c>
      <c r="M24" s="6" t="s">
        <v>753</v>
      </c>
      <c r="N24" s="62" t="s">
        <v>754</v>
      </c>
      <c r="O24" s="6" t="s">
        <v>755</v>
      </c>
      <c r="P24" s="9" t="s">
        <v>602</v>
      </c>
      <c r="Q24" s="10"/>
      <c r="R24" s="10"/>
    </row>
    <row r="25" spans="1:20">
      <c r="A25" s="6">
        <v>23</v>
      </c>
      <c r="B25" s="6" t="s">
        <v>461</v>
      </c>
      <c r="C25" s="6" t="s">
        <v>748</v>
      </c>
      <c r="D25" s="6" t="s">
        <v>798</v>
      </c>
      <c r="E25" s="6" t="s">
        <v>799</v>
      </c>
      <c r="F25" s="6" t="s">
        <v>751</v>
      </c>
      <c r="G25" s="6" t="s">
        <v>337</v>
      </c>
      <c r="H25" s="7"/>
      <c r="I25" s="6" t="s">
        <v>752</v>
      </c>
      <c r="J25" s="6">
        <v>0.3</v>
      </c>
      <c r="K25" s="8" t="s">
        <v>266</v>
      </c>
      <c r="L25" s="6" t="s">
        <v>157</v>
      </c>
      <c r="M25" s="6" t="s">
        <v>753</v>
      </c>
      <c r="N25" s="62" t="s">
        <v>754</v>
      </c>
      <c r="O25" s="6" t="s">
        <v>755</v>
      </c>
      <c r="P25" s="9" t="s">
        <v>602</v>
      </c>
      <c r="Q25" s="10"/>
      <c r="R25" s="10"/>
    </row>
    <row r="26" spans="1:20">
      <c r="A26" s="6">
        <v>24</v>
      </c>
      <c r="B26" s="6" t="s">
        <v>461</v>
      </c>
      <c r="C26" s="6" t="s">
        <v>748</v>
      </c>
      <c r="D26" s="6" t="s">
        <v>800</v>
      </c>
      <c r="E26" s="6" t="s">
        <v>801</v>
      </c>
      <c r="F26" s="6" t="s">
        <v>751</v>
      </c>
      <c r="G26" s="6" t="s">
        <v>337</v>
      </c>
      <c r="H26" s="7"/>
      <c r="I26" s="6" t="s">
        <v>752</v>
      </c>
      <c r="J26" s="6">
        <v>0.3</v>
      </c>
      <c r="K26" s="8" t="s">
        <v>266</v>
      </c>
      <c r="L26" s="6" t="s">
        <v>157</v>
      </c>
      <c r="M26" s="6" t="s">
        <v>753</v>
      </c>
      <c r="N26" s="62" t="s">
        <v>754</v>
      </c>
      <c r="O26" s="6" t="s">
        <v>755</v>
      </c>
      <c r="P26" s="9" t="s">
        <v>602</v>
      </c>
      <c r="Q26" s="10"/>
      <c r="R26" s="10"/>
    </row>
    <row r="27" spans="1:20">
      <c r="A27" s="6">
        <v>25</v>
      </c>
      <c r="B27" s="6" t="s">
        <v>261</v>
      </c>
      <c r="C27" s="6" t="s">
        <v>802</v>
      </c>
      <c r="D27" s="6">
        <v>341010</v>
      </c>
      <c r="E27" s="11"/>
      <c r="F27" s="11"/>
      <c r="G27" s="11"/>
      <c r="H27" s="7">
        <v>92</v>
      </c>
      <c r="I27" s="6">
        <v>60</v>
      </c>
      <c r="J27" s="6">
        <v>0.9</v>
      </c>
      <c r="K27" s="8" t="s">
        <v>266</v>
      </c>
      <c r="L27" s="6" t="s">
        <v>157</v>
      </c>
      <c r="M27" s="6" t="s">
        <v>753</v>
      </c>
      <c r="N27" s="62" t="s">
        <v>803</v>
      </c>
      <c r="O27" s="6" t="s">
        <v>804</v>
      </c>
      <c r="P27" s="9" t="s">
        <v>602</v>
      </c>
      <c r="Q27" s="10"/>
      <c r="R27" s="10"/>
      <c r="S27" s="12"/>
      <c r="T27" s="12"/>
    </row>
    <row r="28" spans="1:20">
      <c r="A28" s="6">
        <v>26</v>
      </c>
      <c r="B28" s="6" t="s">
        <v>261</v>
      </c>
      <c r="C28" s="6" t="s">
        <v>802</v>
      </c>
      <c r="D28" s="6">
        <v>343010</v>
      </c>
      <c r="E28" s="11"/>
      <c r="F28" s="11"/>
      <c r="G28" s="11"/>
      <c r="H28" s="7"/>
      <c r="I28" s="6">
        <v>60</v>
      </c>
      <c r="J28" s="6">
        <v>0.9</v>
      </c>
      <c r="K28" s="8" t="s">
        <v>266</v>
      </c>
      <c r="L28" s="6" t="s">
        <v>157</v>
      </c>
      <c r="M28" s="6" t="s">
        <v>753</v>
      </c>
      <c r="N28" s="62" t="s">
        <v>803</v>
      </c>
      <c r="O28" s="6" t="s">
        <v>804</v>
      </c>
      <c r="P28" s="9" t="s">
        <v>602</v>
      </c>
      <c r="Q28" s="10"/>
      <c r="R28" s="10"/>
      <c r="S28" s="12"/>
      <c r="T28" s="12"/>
    </row>
    <row r="29" spans="1:20">
      <c r="A29" s="6">
        <v>27</v>
      </c>
      <c r="B29" s="6" t="s">
        <v>261</v>
      </c>
      <c r="C29" s="6" t="s">
        <v>802</v>
      </c>
      <c r="D29" s="6" t="s">
        <v>805</v>
      </c>
      <c r="E29" s="8" t="s">
        <v>806</v>
      </c>
      <c r="F29" s="11"/>
      <c r="G29" s="11"/>
      <c r="H29" s="13">
        <v>37.5</v>
      </c>
      <c r="I29" s="6">
        <v>60</v>
      </c>
      <c r="J29" s="6">
        <v>2.6</v>
      </c>
      <c r="K29" s="8" t="s">
        <v>266</v>
      </c>
      <c r="L29" s="6" t="s">
        <v>157</v>
      </c>
      <c r="M29" s="6" t="s">
        <v>807</v>
      </c>
      <c r="N29" s="62" t="s">
        <v>808</v>
      </c>
      <c r="O29" s="6" t="s">
        <v>809</v>
      </c>
      <c r="P29" s="9" t="s">
        <v>602</v>
      </c>
      <c r="Q29" s="10"/>
      <c r="R29" s="10"/>
      <c r="S29" s="12"/>
      <c r="T29" s="12"/>
    </row>
    <row r="30" spans="1:20">
      <c r="A30" s="6">
        <v>28</v>
      </c>
      <c r="B30" s="6" t="s">
        <v>261</v>
      </c>
      <c r="C30" s="6" t="s">
        <v>802</v>
      </c>
      <c r="D30" s="6" t="s">
        <v>810</v>
      </c>
      <c r="E30" s="8" t="s">
        <v>806</v>
      </c>
      <c r="F30" s="11"/>
      <c r="G30" s="11"/>
      <c r="H30" s="13"/>
      <c r="I30" s="6">
        <v>60</v>
      </c>
      <c r="J30" s="6">
        <v>2.6</v>
      </c>
      <c r="K30" s="8" t="s">
        <v>266</v>
      </c>
      <c r="L30" s="6" t="s">
        <v>157</v>
      </c>
      <c r="M30" s="6" t="s">
        <v>807</v>
      </c>
      <c r="N30" s="62" t="s">
        <v>808</v>
      </c>
      <c r="O30" s="6" t="s">
        <v>809</v>
      </c>
      <c r="P30" s="9" t="s">
        <v>602</v>
      </c>
      <c r="Q30" s="10"/>
      <c r="R30" s="10"/>
    </row>
    <row r="31" spans="1:20">
      <c r="A31" s="6">
        <v>29</v>
      </c>
      <c r="B31" s="6" t="s">
        <v>261</v>
      </c>
      <c r="C31" s="6" t="s">
        <v>802</v>
      </c>
      <c r="D31" s="6" t="s">
        <v>811</v>
      </c>
      <c r="E31" s="8" t="s">
        <v>806</v>
      </c>
      <c r="F31" s="11"/>
      <c r="G31" s="11"/>
      <c r="H31" s="13"/>
      <c r="I31" s="6">
        <v>60</v>
      </c>
      <c r="J31" s="6">
        <v>2.6</v>
      </c>
      <c r="K31" s="8" t="s">
        <v>266</v>
      </c>
      <c r="L31" s="6" t="s">
        <v>157</v>
      </c>
      <c r="M31" s="6" t="s">
        <v>807</v>
      </c>
      <c r="N31" s="62" t="s">
        <v>808</v>
      </c>
      <c r="O31" s="6" t="s">
        <v>809</v>
      </c>
      <c r="P31" s="9" t="s">
        <v>602</v>
      </c>
      <c r="Q31" s="10"/>
      <c r="R31" s="10"/>
    </row>
    <row r="32" spans="1:20">
      <c r="A32" s="6">
        <v>30</v>
      </c>
      <c r="B32" s="6" t="s">
        <v>261</v>
      </c>
      <c r="C32" s="6" t="s">
        <v>802</v>
      </c>
      <c r="D32" s="6" t="s">
        <v>812</v>
      </c>
      <c r="E32" s="8" t="s">
        <v>813</v>
      </c>
      <c r="F32" s="11"/>
      <c r="G32" s="11"/>
      <c r="H32" s="13"/>
      <c r="I32" s="6">
        <v>60</v>
      </c>
      <c r="J32" s="6">
        <v>2.6</v>
      </c>
      <c r="K32" s="8" t="s">
        <v>266</v>
      </c>
      <c r="L32" s="6" t="s">
        <v>157</v>
      </c>
      <c r="M32" s="6" t="s">
        <v>807</v>
      </c>
      <c r="N32" s="62" t="s">
        <v>808</v>
      </c>
      <c r="O32" s="6" t="s">
        <v>809</v>
      </c>
      <c r="P32" s="9" t="s">
        <v>602</v>
      </c>
      <c r="Q32" s="10"/>
      <c r="R32" s="10"/>
    </row>
    <row r="33" spans="1:18">
      <c r="A33" s="6">
        <v>31</v>
      </c>
      <c r="B33" s="6" t="s">
        <v>261</v>
      </c>
      <c r="C33" s="6" t="s">
        <v>802</v>
      </c>
      <c r="D33" s="6" t="s">
        <v>814</v>
      </c>
      <c r="E33" s="8" t="s">
        <v>813</v>
      </c>
      <c r="F33" s="11"/>
      <c r="G33" s="11"/>
      <c r="H33" s="13"/>
      <c r="I33" s="6">
        <v>60</v>
      </c>
      <c r="J33" s="6">
        <v>2.6</v>
      </c>
      <c r="K33" s="8" t="s">
        <v>266</v>
      </c>
      <c r="L33" s="6" t="s">
        <v>157</v>
      </c>
      <c r="M33" s="6" t="s">
        <v>807</v>
      </c>
      <c r="N33" s="62" t="s">
        <v>808</v>
      </c>
      <c r="O33" s="6" t="s">
        <v>809</v>
      </c>
      <c r="P33" s="9" t="s">
        <v>602</v>
      </c>
      <c r="Q33" s="10"/>
      <c r="R33" s="10"/>
    </row>
    <row r="34" spans="1:18">
      <c r="A34" s="6">
        <v>32</v>
      </c>
      <c r="B34" s="6" t="s">
        <v>261</v>
      </c>
      <c r="C34" s="6" t="s">
        <v>802</v>
      </c>
      <c r="D34" s="6" t="s">
        <v>815</v>
      </c>
      <c r="E34" s="8" t="s">
        <v>813</v>
      </c>
      <c r="F34" s="11"/>
      <c r="G34" s="11"/>
      <c r="H34" s="13"/>
      <c r="I34" s="6">
        <v>60</v>
      </c>
      <c r="J34" s="6">
        <v>2.6</v>
      </c>
      <c r="K34" s="8" t="s">
        <v>266</v>
      </c>
      <c r="L34" s="6" t="s">
        <v>157</v>
      </c>
      <c r="M34" s="6" t="s">
        <v>807</v>
      </c>
      <c r="N34" s="62" t="s">
        <v>808</v>
      </c>
      <c r="O34" s="6" t="s">
        <v>809</v>
      </c>
      <c r="P34" s="9" t="s">
        <v>602</v>
      </c>
      <c r="Q34" s="10"/>
      <c r="R34" s="10"/>
    </row>
    <row r="35" spans="1:18">
      <c r="A35" s="6">
        <v>33</v>
      </c>
      <c r="B35" s="6" t="s">
        <v>261</v>
      </c>
      <c r="C35" s="6" t="s">
        <v>802</v>
      </c>
      <c r="D35" s="6">
        <v>346004</v>
      </c>
      <c r="E35" s="8" t="s">
        <v>816</v>
      </c>
      <c r="F35" s="11"/>
      <c r="G35" s="11"/>
      <c r="H35" s="13"/>
      <c r="I35" s="6">
        <v>60</v>
      </c>
      <c r="J35" s="6">
        <v>2.6</v>
      </c>
      <c r="K35" s="8" t="s">
        <v>266</v>
      </c>
      <c r="L35" s="6" t="s">
        <v>157</v>
      </c>
      <c r="M35" s="6" t="s">
        <v>807</v>
      </c>
      <c r="N35" s="62" t="s">
        <v>808</v>
      </c>
      <c r="O35" s="6" t="s">
        <v>809</v>
      </c>
      <c r="P35" s="9" t="s">
        <v>602</v>
      </c>
      <c r="Q35" s="10"/>
      <c r="R35" s="10"/>
    </row>
    <row r="36" spans="1:18">
      <c r="A36" s="6">
        <v>34</v>
      </c>
      <c r="B36" s="6" t="s">
        <v>817</v>
      </c>
      <c r="C36" s="6" t="s">
        <v>818</v>
      </c>
      <c r="D36" s="6" t="s">
        <v>819</v>
      </c>
      <c r="E36" s="8" t="s">
        <v>820</v>
      </c>
      <c r="F36" s="6" t="s">
        <v>821</v>
      </c>
      <c r="G36" s="6" t="s">
        <v>822</v>
      </c>
      <c r="H36" s="7">
        <v>19.1</v>
      </c>
      <c r="I36" s="6" t="s">
        <v>752</v>
      </c>
      <c r="J36" s="6">
        <v>0.66</v>
      </c>
      <c r="K36" s="8" t="s">
        <v>823</v>
      </c>
      <c r="L36" s="6" t="s">
        <v>157</v>
      </c>
      <c r="M36" s="6" t="s">
        <v>807</v>
      </c>
      <c r="N36" s="62" t="s">
        <v>824</v>
      </c>
      <c r="O36" s="6" t="s">
        <v>825</v>
      </c>
      <c r="P36" s="9" t="s">
        <v>602</v>
      </c>
      <c r="Q36" s="10"/>
      <c r="R36" s="10"/>
    </row>
    <row r="37" spans="1:18">
      <c r="A37" s="6">
        <v>35</v>
      </c>
      <c r="B37" s="6" t="s">
        <v>817</v>
      </c>
      <c r="C37" s="6" t="s">
        <v>818</v>
      </c>
      <c r="D37" s="6" t="s">
        <v>826</v>
      </c>
      <c r="E37" s="8" t="s">
        <v>827</v>
      </c>
      <c r="F37" s="6" t="s">
        <v>821</v>
      </c>
      <c r="G37" s="6" t="s">
        <v>822</v>
      </c>
      <c r="H37" s="7"/>
      <c r="I37" s="6" t="s">
        <v>752</v>
      </c>
      <c r="J37" s="6">
        <v>0.66</v>
      </c>
      <c r="K37" s="8" t="s">
        <v>823</v>
      </c>
      <c r="L37" s="6" t="s">
        <v>157</v>
      </c>
      <c r="M37" s="6" t="s">
        <v>807</v>
      </c>
      <c r="N37" s="62" t="s">
        <v>824</v>
      </c>
      <c r="O37" s="6" t="s">
        <v>825</v>
      </c>
      <c r="P37" s="9" t="s">
        <v>602</v>
      </c>
      <c r="Q37" s="10"/>
      <c r="R37" s="10"/>
    </row>
    <row r="38" spans="1:18">
      <c r="A38" s="6">
        <v>36</v>
      </c>
      <c r="B38" s="6" t="s">
        <v>817</v>
      </c>
      <c r="C38" s="6" t="s">
        <v>818</v>
      </c>
      <c r="D38" s="6" t="s">
        <v>828</v>
      </c>
      <c r="E38" s="8" t="s">
        <v>829</v>
      </c>
      <c r="F38" s="6" t="s">
        <v>821</v>
      </c>
      <c r="G38" s="6" t="s">
        <v>830</v>
      </c>
      <c r="H38" s="7"/>
      <c r="I38" s="6" t="s">
        <v>752</v>
      </c>
      <c r="J38" s="6">
        <v>0.66</v>
      </c>
      <c r="K38" s="8" t="s">
        <v>823</v>
      </c>
      <c r="L38" s="6" t="s">
        <v>157</v>
      </c>
      <c r="M38" s="6" t="s">
        <v>807</v>
      </c>
      <c r="N38" s="62" t="s">
        <v>824</v>
      </c>
      <c r="O38" s="6" t="s">
        <v>825</v>
      </c>
      <c r="P38" s="9" t="s">
        <v>602</v>
      </c>
      <c r="Q38" s="10"/>
      <c r="R38" s="10"/>
    </row>
    <row r="39" spans="1:18">
      <c r="A39" s="6">
        <v>37</v>
      </c>
      <c r="B39" s="6" t="s">
        <v>817</v>
      </c>
      <c r="C39" s="6" t="s">
        <v>818</v>
      </c>
      <c r="D39" s="6" t="s">
        <v>831</v>
      </c>
      <c r="E39" s="8" t="s">
        <v>832</v>
      </c>
      <c r="F39" s="6" t="s">
        <v>821</v>
      </c>
      <c r="G39" s="6" t="s">
        <v>822</v>
      </c>
      <c r="H39" s="7"/>
      <c r="I39" s="6" t="s">
        <v>752</v>
      </c>
      <c r="J39" s="6">
        <v>0.66</v>
      </c>
      <c r="K39" s="8" t="s">
        <v>823</v>
      </c>
      <c r="L39" s="6" t="s">
        <v>157</v>
      </c>
      <c r="M39" s="6" t="s">
        <v>807</v>
      </c>
      <c r="N39" s="62" t="s">
        <v>824</v>
      </c>
      <c r="O39" s="6" t="s">
        <v>825</v>
      </c>
      <c r="P39" s="9" t="s">
        <v>602</v>
      </c>
      <c r="Q39" s="10"/>
      <c r="R39" s="10"/>
    </row>
    <row r="40" spans="1:18">
      <c r="A40" s="6">
        <v>38</v>
      </c>
      <c r="B40" s="6" t="s">
        <v>817</v>
      </c>
      <c r="C40" s="6" t="s">
        <v>833</v>
      </c>
      <c r="D40" s="6" t="s">
        <v>834</v>
      </c>
      <c r="E40" s="8" t="s">
        <v>835</v>
      </c>
      <c r="F40" s="6" t="s">
        <v>836</v>
      </c>
      <c r="G40" s="6" t="s">
        <v>837</v>
      </c>
      <c r="H40" s="7">
        <v>219.9</v>
      </c>
      <c r="I40" s="6" t="s">
        <v>752</v>
      </c>
      <c r="J40" s="6">
        <v>0.33</v>
      </c>
      <c r="K40" s="8" t="s">
        <v>838</v>
      </c>
      <c r="L40" s="6" t="s">
        <v>157</v>
      </c>
      <c r="M40" s="6" t="s">
        <v>807</v>
      </c>
      <c r="N40" s="62" t="s">
        <v>839</v>
      </c>
      <c r="O40" s="6" t="s">
        <v>840</v>
      </c>
      <c r="P40" s="9" t="s">
        <v>602</v>
      </c>
      <c r="Q40" s="10"/>
      <c r="R40" s="10"/>
    </row>
    <row r="41" spans="1:18">
      <c r="A41" s="6">
        <v>39</v>
      </c>
      <c r="B41" s="6" t="s">
        <v>817</v>
      </c>
      <c r="C41" s="6" t="s">
        <v>833</v>
      </c>
      <c r="D41" s="6" t="s">
        <v>841</v>
      </c>
      <c r="E41" s="8" t="s">
        <v>835</v>
      </c>
      <c r="F41" s="11"/>
      <c r="G41" s="11"/>
      <c r="H41" s="7"/>
      <c r="I41" s="6" t="s">
        <v>752</v>
      </c>
      <c r="J41" s="6">
        <v>0.33</v>
      </c>
      <c r="K41" s="8" t="s">
        <v>838</v>
      </c>
      <c r="L41" s="6" t="s">
        <v>157</v>
      </c>
      <c r="M41" s="6" t="s">
        <v>807</v>
      </c>
      <c r="N41" s="62" t="s">
        <v>839</v>
      </c>
      <c r="O41" s="6" t="s">
        <v>840</v>
      </c>
      <c r="P41" s="9" t="s">
        <v>602</v>
      </c>
      <c r="Q41" s="10"/>
      <c r="R41" s="10"/>
    </row>
    <row r="42" spans="1:18">
      <c r="A42" s="6">
        <v>40</v>
      </c>
      <c r="B42" s="6" t="s">
        <v>817</v>
      </c>
      <c r="C42" s="6" t="s">
        <v>833</v>
      </c>
      <c r="D42" s="6" t="s">
        <v>842</v>
      </c>
      <c r="E42" s="8" t="s">
        <v>843</v>
      </c>
      <c r="F42" s="6" t="s">
        <v>844</v>
      </c>
      <c r="G42" s="6" t="s">
        <v>845</v>
      </c>
      <c r="H42" s="7"/>
      <c r="I42" s="6" t="s">
        <v>752</v>
      </c>
      <c r="J42" s="6">
        <v>0.33</v>
      </c>
      <c r="K42" s="8" t="s">
        <v>838</v>
      </c>
      <c r="L42" s="6" t="s">
        <v>157</v>
      </c>
      <c r="M42" s="6" t="s">
        <v>807</v>
      </c>
      <c r="N42" s="62" t="s">
        <v>839</v>
      </c>
      <c r="O42" s="6" t="s">
        <v>840</v>
      </c>
      <c r="P42" s="9" t="s">
        <v>602</v>
      </c>
      <c r="Q42" s="10"/>
      <c r="R42" s="10"/>
    </row>
    <row r="43" spans="1:18">
      <c r="A43" s="6">
        <v>41</v>
      </c>
      <c r="B43" s="6" t="s">
        <v>817</v>
      </c>
      <c r="C43" s="6" t="s">
        <v>833</v>
      </c>
      <c r="D43" s="6" t="s">
        <v>846</v>
      </c>
      <c r="E43" s="8" t="s">
        <v>847</v>
      </c>
      <c r="F43" s="11"/>
      <c r="G43" s="11"/>
      <c r="H43" s="7"/>
      <c r="I43" s="6" t="s">
        <v>752</v>
      </c>
      <c r="J43" s="6">
        <v>0.33</v>
      </c>
      <c r="K43" s="8" t="s">
        <v>838</v>
      </c>
      <c r="L43" s="6" t="s">
        <v>157</v>
      </c>
      <c r="M43" s="6" t="s">
        <v>807</v>
      </c>
      <c r="N43" s="62" t="s">
        <v>839</v>
      </c>
      <c r="O43" s="6" t="s">
        <v>840</v>
      </c>
      <c r="P43" s="9" t="s">
        <v>602</v>
      </c>
      <c r="Q43" s="10"/>
      <c r="R43" s="10"/>
    </row>
    <row r="44" spans="1:18">
      <c r="A44" s="6">
        <v>42</v>
      </c>
      <c r="B44" s="6" t="s">
        <v>817</v>
      </c>
      <c r="C44" s="6" t="s">
        <v>833</v>
      </c>
      <c r="D44" s="6" t="s">
        <v>848</v>
      </c>
      <c r="E44" s="8" t="s">
        <v>849</v>
      </c>
      <c r="F44" s="11"/>
      <c r="G44" s="11"/>
      <c r="H44" s="7"/>
      <c r="I44" s="6" t="s">
        <v>752</v>
      </c>
      <c r="J44" s="6">
        <v>0.33</v>
      </c>
      <c r="K44" s="8" t="s">
        <v>838</v>
      </c>
      <c r="L44" s="6" t="s">
        <v>157</v>
      </c>
      <c r="M44" s="6" t="s">
        <v>807</v>
      </c>
      <c r="N44" s="62" t="s">
        <v>839</v>
      </c>
      <c r="O44" s="6" t="s">
        <v>840</v>
      </c>
      <c r="P44" s="9" t="s">
        <v>602</v>
      </c>
      <c r="Q44" s="10"/>
      <c r="R44" s="10"/>
    </row>
    <row r="45" spans="1:18">
      <c r="A45" s="6">
        <v>43</v>
      </c>
      <c r="B45" s="6" t="s">
        <v>817</v>
      </c>
      <c r="C45" s="6" t="s">
        <v>833</v>
      </c>
      <c r="D45" s="6" t="s">
        <v>850</v>
      </c>
      <c r="E45" s="8" t="s">
        <v>851</v>
      </c>
      <c r="F45" s="11"/>
      <c r="G45" s="11"/>
      <c r="H45" s="7"/>
      <c r="I45" s="6" t="s">
        <v>752</v>
      </c>
      <c r="J45" s="6">
        <v>0.33</v>
      </c>
      <c r="K45" s="8" t="s">
        <v>838</v>
      </c>
      <c r="L45" s="6" t="s">
        <v>157</v>
      </c>
      <c r="M45" s="6" t="s">
        <v>807</v>
      </c>
      <c r="N45" s="62" t="s">
        <v>839</v>
      </c>
      <c r="O45" s="6" t="s">
        <v>840</v>
      </c>
      <c r="P45" s="9" t="s">
        <v>602</v>
      </c>
      <c r="Q45" s="10"/>
      <c r="R45" s="10"/>
    </row>
    <row r="46" spans="1:18">
      <c r="A46" s="6">
        <v>44</v>
      </c>
      <c r="B46" s="6" t="s">
        <v>817</v>
      </c>
      <c r="C46" s="6" t="s">
        <v>833</v>
      </c>
      <c r="D46" s="6" t="s">
        <v>852</v>
      </c>
      <c r="E46" s="8" t="s">
        <v>853</v>
      </c>
      <c r="F46" s="11"/>
      <c r="G46" s="11"/>
      <c r="H46" s="7"/>
      <c r="I46" s="6" t="s">
        <v>752</v>
      </c>
      <c r="J46" s="6">
        <v>0.33</v>
      </c>
      <c r="K46" s="8" t="s">
        <v>838</v>
      </c>
      <c r="L46" s="6" t="s">
        <v>157</v>
      </c>
      <c r="M46" s="6" t="s">
        <v>807</v>
      </c>
      <c r="N46" s="62" t="s">
        <v>839</v>
      </c>
      <c r="O46" s="6" t="s">
        <v>840</v>
      </c>
      <c r="P46" s="9" t="s">
        <v>602</v>
      </c>
      <c r="Q46" s="10"/>
      <c r="R46" s="10"/>
    </row>
    <row r="47" ht="24" spans="1:18">
      <c r="A47" s="6">
        <v>45</v>
      </c>
      <c r="B47" s="6" t="s">
        <v>461</v>
      </c>
      <c r="C47" s="6" t="s">
        <v>854</v>
      </c>
      <c r="D47" s="8" t="s">
        <v>855</v>
      </c>
      <c r="E47" s="8" t="s">
        <v>856</v>
      </c>
      <c r="F47" s="6" t="s">
        <v>857</v>
      </c>
      <c r="G47" s="6" t="s">
        <v>858</v>
      </c>
      <c r="H47" s="7">
        <v>5.2</v>
      </c>
      <c r="I47" s="6">
        <v>193.9</v>
      </c>
      <c r="J47" s="6">
        <v>0.77</v>
      </c>
      <c r="K47" s="8" t="s">
        <v>248</v>
      </c>
      <c r="L47" s="6">
        <v>20</v>
      </c>
      <c r="M47" s="6" t="s">
        <v>807</v>
      </c>
      <c r="N47" s="62" t="s">
        <v>859</v>
      </c>
      <c r="O47" s="6" t="s">
        <v>860</v>
      </c>
      <c r="P47" s="9" t="s">
        <v>602</v>
      </c>
      <c r="Q47" s="10"/>
      <c r="R47" s="10"/>
    </row>
    <row r="48" ht="24" spans="1:18">
      <c r="A48" s="6">
        <v>46</v>
      </c>
      <c r="B48" s="6" t="s">
        <v>461</v>
      </c>
      <c r="C48" s="6" t="s">
        <v>861</v>
      </c>
      <c r="D48" s="8" t="s">
        <v>862</v>
      </c>
      <c r="E48" s="8" t="s">
        <v>863</v>
      </c>
      <c r="F48" s="11"/>
      <c r="G48" s="11"/>
      <c r="H48" s="7">
        <v>390.7</v>
      </c>
      <c r="I48" s="6">
        <v>146</v>
      </c>
      <c r="J48" s="6">
        <v>0.33</v>
      </c>
      <c r="K48" s="8" t="s">
        <v>248</v>
      </c>
      <c r="L48" s="6">
        <v>20</v>
      </c>
      <c r="M48" s="6" t="s">
        <v>807</v>
      </c>
      <c r="N48" s="62" t="s">
        <v>864</v>
      </c>
      <c r="O48" s="6" t="s">
        <v>865</v>
      </c>
      <c r="P48" s="9" t="s">
        <v>602</v>
      </c>
      <c r="Q48" s="10"/>
      <c r="R48" s="10"/>
    </row>
    <row r="49" ht="24" spans="1:18">
      <c r="A49" s="6">
        <v>47</v>
      </c>
      <c r="B49" s="6" t="s">
        <v>461</v>
      </c>
      <c r="C49" s="6" t="s">
        <v>861</v>
      </c>
      <c r="D49" s="8" t="s">
        <v>866</v>
      </c>
      <c r="E49" s="8" t="s">
        <v>867</v>
      </c>
      <c r="F49" s="11"/>
      <c r="G49" s="11"/>
      <c r="H49" s="7"/>
      <c r="I49" s="6">
        <v>146</v>
      </c>
      <c r="J49" s="6">
        <v>0.33</v>
      </c>
      <c r="K49" s="8" t="s">
        <v>248</v>
      </c>
      <c r="L49" s="6">
        <v>20</v>
      </c>
      <c r="M49" s="6" t="s">
        <v>807</v>
      </c>
      <c r="N49" s="62" t="s">
        <v>864</v>
      </c>
      <c r="O49" s="6" t="s">
        <v>865</v>
      </c>
      <c r="P49" s="9" t="s">
        <v>602</v>
      </c>
      <c r="Q49" s="10"/>
      <c r="R49" s="10"/>
    </row>
    <row r="50" ht="24" spans="1:18">
      <c r="A50" s="6">
        <v>48</v>
      </c>
      <c r="B50" s="6" t="s">
        <v>461</v>
      </c>
      <c r="C50" s="6" t="s">
        <v>861</v>
      </c>
      <c r="D50" s="8" t="s">
        <v>868</v>
      </c>
      <c r="E50" s="8" t="s">
        <v>869</v>
      </c>
      <c r="F50" s="11"/>
      <c r="G50" s="11"/>
      <c r="H50" s="7"/>
      <c r="I50" s="6">
        <v>146</v>
      </c>
      <c r="J50" s="6">
        <v>0.33</v>
      </c>
      <c r="K50" s="8" t="s">
        <v>248</v>
      </c>
      <c r="L50" s="6">
        <v>20</v>
      </c>
      <c r="M50" s="6" t="s">
        <v>807</v>
      </c>
      <c r="N50" s="62" t="s">
        <v>864</v>
      </c>
      <c r="O50" s="6" t="s">
        <v>865</v>
      </c>
      <c r="P50" s="9" t="s">
        <v>602</v>
      </c>
      <c r="Q50" s="10"/>
      <c r="R50" s="10"/>
    </row>
    <row r="51" ht="24" spans="1:18">
      <c r="A51" s="6">
        <v>49</v>
      </c>
      <c r="B51" s="6" t="s">
        <v>461</v>
      </c>
      <c r="C51" s="6" t="s">
        <v>861</v>
      </c>
      <c r="D51" s="8" t="s">
        <v>870</v>
      </c>
      <c r="E51" s="8" t="s">
        <v>871</v>
      </c>
      <c r="F51" s="6" t="s">
        <v>857</v>
      </c>
      <c r="G51" s="6" t="s">
        <v>872</v>
      </c>
      <c r="H51" s="7"/>
      <c r="I51" s="6">
        <v>146</v>
      </c>
      <c r="J51" s="6">
        <v>0.33</v>
      </c>
      <c r="K51" s="8" t="s">
        <v>248</v>
      </c>
      <c r="L51" s="6">
        <v>20</v>
      </c>
      <c r="M51" s="6" t="s">
        <v>807</v>
      </c>
      <c r="N51" s="62" t="s">
        <v>864</v>
      </c>
      <c r="O51" s="6" t="s">
        <v>865</v>
      </c>
      <c r="P51" s="9" t="s">
        <v>602</v>
      </c>
      <c r="Q51" s="10"/>
      <c r="R51" s="10"/>
    </row>
    <row r="52" ht="24" spans="1:18">
      <c r="A52" s="6">
        <v>50</v>
      </c>
      <c r="B52" s="6" t="s">
        <v>461</v>
      </c>
      <c r="C52" s="6" t="s">
        <v>861</v>
      </c>
      <c r="D52" s="8" t="s">
        <v>873</v>
      </c>
      <c r="E52" s="8" t="s">
        <v>874</v>
      </c>
      <c r="F52" s="6" t="s">
        <v>857</v>
      </c>
      <c r="G52" s="6" t="s">
        <v>872</v>
      </c>
      <c r="H52" s="7"/>
      <c r="I52" s="6">
        <v>146</v>
      </c>
      <c r="J52" s="6">
        <v>0.33</v>
      </c>
      <c r="K52" s="8" t="s">
        <v>248</v>
      </c>
      <c r="L52" s="6">
        <v>20</v>
      </c>
      <c r="M52" s="6" t="s">
        <v>807</v>
      </c>
      <c r="N52" s="62" t="s">
        <v>864</v>
      </c>
      <c r="O52" s="6" t="s">
        <v>865</v>
      </c>
      <c r="P52" s="9" t="s">
        <v>602</v>
      </c>
      <c r="Q52" s="10"/>
      <c r="R52" s="10"/>
    </row>
    <row r="53" ht="24" spans="1:18">
      <c r="A53" s="6">
        <v>51</v>
      </c>
      <c r="B53" s="6" t="s">
        <v>461</v>
      </c>
      <c r="C53" s="6" t="s">
        <v>861</v>
      </c>
      <c r="D53" s="6" t="s">
        <v>875</v>
      </c>
      <c r="E53" s="8" t="s">
        <v>876</v>
      </c>
      <c r="F53" s="6" t="s">
        <v>857</v>
      </c>
      <c r="G53" s="6" t="s">
        <v>872</v>
      </c>
      <c r="H53" s="7"/>
      <c r="I53" s="6">
        <v>146</v>
      </c>
      <c r="J53" s="6">
        <v>0.33</v>
      </c>
      <c r="K53" s="8" t="s">
        <v>248</v>
      </c>
      <c r="L53" s="6">
        <v>20</v>
      </c>
      <c r="M53" s="6" t="s">
        <v>807</v>
      </c>
      <c r="N53" s="62" t="s">
        <v>864</v>
      </c>
      <c r="O53" s="6" t="s">
        <v>865</v>
      </c>
      <c r="P53" s="9" t="s">
        <v>602</v>
      </c>
      <c r="Q53" s="10"/>
      <c r="R53" s="10"/>
    </row>
    <row r="54" ht="24" spans="1:18">
      <c r="A54" s="6">
        <v>52</v>
      </c>
      <c r="B54" s="6" t="s">
        <v>461</v>
      </c>
      <c r="C54" s="6" t="s">
        <v>861</v>
      </c>
      <c r="D54" s="8" t="s">
        <v>877</v>
      </c>
      <c r="E54" s="8" t="s">
        <v>878</v>
      </c>
      <c r="F54" s="6" t="s">
        <v>857</v>
      </c>
      <c r="G54" s="6" t="s">
        <v>879</v>
      </c>
      <c r="H54" s="7"/>
      <c r="I54" s="6">
        <v>146</v>
      </c>
      <c r="J54" s="6">
        <v>0.33</v>
      </c>
      <c r="K54" s="8" t="s">
        <v>248</v>
      </c>
      <c r="L54" s="6">
        <v>20</v>
      </c>
      <c r="M54" s="6" t="s">
        <v>807</v>
      </c>
      <c r="N54" s="62" t="s">
        <v>864</v>
      </c>
      <c r="O54" s="6" t="s">
        <v>865</v>
      </c>
      <c r="P54" s="9" t="s">
        <v>602</v>
      </c>
      <c r="Q54" s="10"/>
      <c r="R54" s="10"/>
    </row>
    <row r="55" ht="24" spans="1:18">
      <c r="A55" s="6">
        <v>53</v>
      </c>
      <c r="B55" s="6" t="s">
        <v>461</v>
      </c>
      <c r="C55" s="6" t="s">
        <v>861</v>
      </c>
      <c r="D55" s="8" t="s">
        <v>880</v>
      </c>
      <c r="E55" s="8" t="s">
        <v>881</v>
      </c>
      <c r="F55" s="6" t="s">
        <v>857</v>
      </c>
      <c r="G55" s="6" t="s">
        <v>882</v>
      </c>
      <c r="H55" s="7"/>
      <c r="I55" s="6">
        <v>146</v>
      </c>
      <c r="J55" s="6">
        <v>0.33</v>
      </c>
      <c r="K55" s="8" t="s">
        <v>248</v>
      </c>
      <c r="L55" s="6">
        <v>20</v>
      </c>
      <c r="M55" s="6" t="s">
        <v>807</v>
      </c>
      <c r="N55" s="62" t="s">
        <v>864</v>
      </c>
      <c r="O55" s="6" t="s">
        <v>865</v>
      </c>
      <c r="P55" s="9" t="s">
        <v>602</v>
      </c>
      <c r="Q55" s="10"/>
      <c r="R55" s="10"/>
    </row>
    <row r="56" ht="24" spans="1:18">
      <c r="A56" s="6">
        <v>54</v>
      </c>
      <c r="B56" s="6" t="s">
        <v>461</v>
      </c>
      <c r="C56" s="6" t="s">
        <v>861</v>
      </c>
      <c r="D56" s="8" t="s">
        <v>883</v>
      </c>
      <c r="E56" s="8" t="s">
        <v>884</v>
      </c>
      <c r="F56" s="6" t="s">
        <v>857</v>
      </c>
      <c r="G56" s="6" t="s">
        <v>885</v>
      </c>
      <c r="H56" s="7"/>
      <c r="I56" s="6">
        <v>146</v>
      </c>
      <c r="J56" s="6">
        <v>0.33</v>
      </c>
      <c r="K56" s="8" t="s">
        <v>248</v>
      </c>
      <c r="L56" s="6">
        <v>20</v>
      </c>
      <c r="M56" s="6" t="s">
        <v>807</v>
      </c>
      <c r="N56" s="62" t="s">
        <v>864</v>
      </c>
      <c r="O56" s="6" t="s">
        <v>865</v>
      </c>
      <c r="P56" s="9" t="s">
        <v>602</v>
      </c>
      <c r="Q56" s="10"/>
      <c r="R56" s="10"/>
    </row>
    <row r="57" ht="24" spans="1:18">
      <c r="A57" s="6">
        <v>55</v>
      </c>
      <c r="B57" s="6" t="s">
        <v>461</v>
      </c>
      <c r="C57" s="6" t="s">
        <v>861</v>
      </c>
      <c r="D57" s="8" t="s">
        <v>886</v>
      </c>
      <c r="E57" s="8" t="s">
        <v>887</v>
      </c>
      <c r="F57" s="6" t="s">
        <v>857</v>
      </c>
      <c r="G57" s="6" t="s">
        <v>885</v>
      </c>
      <c r="H57" s="7"/>
      <c r="I57" s="6">
        <v>146</v>
      </c>
      <c r="J57" s="6">
        <v>0.33</v>
      </c>
      <c r="K57" s="8" t="s">
        <v>248</v>
      </c>
      <c r="L57" s="6">
        <v>20</v>
      </c>
      <c r="M57" s="6" t="s">
        <v>807</v>
      </c>
      <c r="N57" s="62" t="s">
        <v>864</v>
      </c>
      <c r="O57" s="6" t="s">
        <v>865</v>
      </c>
      <c r="P57" s="9" t="s">
        <v>602</v>
      </c>
      <c r="Q57" s="10"/>
      <c r="R57" s="10"/>
    </row>
    <row r="58" ht="24" spans="1:18">
      <c r="A58" s="6">
        <v>56</v>
      </c>
      <c r="B58" s="6" t="s">
        <v>461</v>
      </c>
      <c r="C58" s="6" t="s">
        <v>861</v>
      </c>
      <c r="D58" s="6" t="s">
        <v>888</v>
      </c>
      <c r="E58" s="8" t="s">
        <v>889</v>
      </c>
      <c r="F58" s="6" t="s">
        <v>857</v>
      </c>
      <c r="G58" s="6" t="s">
        <v>890</v>
      </c>
      <c r="H58" s="7"/>
      <c r="I58" s="6">
        <v>146</v>
      </c>
      <c r="J58" s="6">
        <v>0.33</v>
      </c>
      <c r="K58" s="8" t="s">
        <v>248</v>
      </c>
      <c r="L58" s="6">
        <v>20</v>
      </c>
      <c r="M58" s="6" t="s">
        <v>807</v>
      </c>
      <c r="N58" s="62" t="s">
        <v>864</v>
      </c>
      <c r="O58" s="6" t="s">
        <v>865</v>
      </c>
      <c r="P58" s="9" t="s">
        <v>602</v>
      </c>
      <c r="Q58" s="10"/>
      <c r="R58" s="10"/>
    </row>
    <row r="59" ht="24" spans="1:18">
      <c r="A59" s="6">
        <v>57</v>
      </c>
      <c r="B59" s="6" t="s">
        <v>461</v>
      </c>
      <c r="C59" s="6" t="s">
        <v>861</v>
      </c>
      <c r="D59" s="6" t="s">
        <v>891</v>
      </c>
      <c r="E59" s="8" t="s">
        <v>892</v>
      </c>
      <c r="F59" s="6" t="s">
        <v>857</v>
      </c>
      <c r="G59" s="6" t="s">
        <v>890</v>
      </c>
      <c r="H59" s="7"/>
      <c r="I59" s="6">
        <v>146</v>
      </c>
      <c r="J59" s="6">
        <v>0.33</v>
      </c>
      <c r="K59" s="8" t="s">
        <v>248</v>
      </c>
      <c r="L59" s="6">
        <v>20</v>
      </c>
      <c r="M59" s="6" t="s">
        <v>807</v>
      </c>
      <c r="N59" s="62" t="s">
        <v>864</v>
      </c>
      <c r="O59" s="6" t="s">
        <v>865</v>
      </c>
      <c r="P59" s="9" t="s">
        <v>602</v>
      </c>
      <c r="Q59" s="10"/>
      <c r="R59" s="10"/>
    </row>
    <row r="60" spans="1:18">
      <c r="A60" s="6">
        <v>58</v>
      </c>
      <c r="B60" s="6" t="s">
        <v>461</v>
      </c>
      <c r="C60" s="6" t="s">
        <v>893</v>
      </c>
      <c r="D60" s="6">
        <v>31121</v>
      </c>
      <c r="E60" s="6" t="s">
        <v>894</v>
      </c>
      <c r="F60" s="11"/>
      <c r="G60" s="11"/>
      <c r="H60" s="7">
        <v>334.5</v>
      </c>
      <c r="I60" s="6">
        <v>150</v>
      </c>
      <c r="J60" s="6">
        <v>0.33</v>
      </c>
      <c r="K60" s="8" t="s">
        <v>555</v>
      </c>
      <c r="L60" s="6" t="s">
        <v>157</v>
      </c>
      <c r="M60" s="6" t="s">
        <v>807</v>
      </c>
      <c r="N60" s="62" t="s">
        <v>895</v>
      </c>
      <c r="O60" s="6" t="s">
        <v>896</v>
      </c>
      <c r="P60" s="9" t="s">
        <v>602</v>
      </c>
      <c r="Q60" s="10"/>
      <c r="R60" s="10"/>
    </row>
    <row r="61" spans="1:18">
      <c r="A61" s="6">
        <v>59</v>
      </c>
      <c r="B61" s="6" t="s">
        <v>461</v>
      </c>
      <c r="C61" s="6" t="s">
        <v>893</v>
      </c>
      <c r="D61" s="6" t="s">
        <v>897</v>
      </c>
      <c r="E61" s="6" t="s">
        <v>898</v>
      </c>
      <c r="F61" s="6" t="s">
        <v>899</v>
      </c>
      <c r="G61" s="6" t="s">
        <v>900</v>
      </c>
      <c r="H61" s="7"/>
      <c r="I61" s="6">
        <v>150</v>
      </c>
      <c r="J61" s="6">
        <v>0.33</v>
      </c>
      <c r="K61" s="8" t="s">
        <v>555</v>
      </c>
      <c r="L61" s="6" t="s">
        <v>157</v>
      </c>
      <c r="M61" s="6" t="s">
        <v>807</v>
      </c>
      <c r="N61" s="62" t="s">
        <v>895</v>
      </c>
      <c r="O61" s="6" t="s">
        <v>896</v>
      </c>
      <c r="P61" s="9" t="s">
        <v>602</v>
      </c>
      <c r="Q61" s="10"/>
      <c r="R61" s="10"/>
    </row>
    <row r="62" spans="1:18">
      <c r="A62" s="6">
        <v>60</v>
      </c>
      <c r="B62" s="6" t="s">
        <v>461</v>
      </c>
      <c r="C62" s="6" t="s">
        <v>893</v>
      </c>
      <c r="D62" s="6" t="s">
        <v>901</v>
      </c>
      <c r="E62" s="6" t="s">
        <v>902</v>
      </c>
      <c r="F62" s="6" t="s">
        <v>899</v>
      </c>
      <c r="G62" s="6" t="s">
        <v>900</v>
      </c>
      <c r="H62" s="7"/>
      <c r="I62" s="6">
        <v>150</v>
      </c>
      <c r="J62" s="6">
        <v>0.33</v>
      </c>
      <c r="K62" s="8" t="s">
        <v>555</v>
      </c>
      <c r="L62" s="6" t="s">
        <v>157</v>
      </c>
      <c r="M62" s="6" t="s">
        <v>807</v>
      </c>
      <c r="N62" s="62" t="s">
        <v>895</v>
      </c>
      <c r="O62" s="6" t="s">
        <v>896</v>
      </c>
      <c r="P62" s="9" t="s">
        <v>602</v>
      </c>
      <c r="Q62" s="10"/>
      <c r="R62" s="10"/>
    </row>
    <row r="63" spans="1:18">
      <c r="A63" s="6">
        <v>61</v>
      </c>
      <c r="B63" s="6" t="s">
        <v>461</v>
      </c>
      <c r="C63" s="6" t="s">
        <v>893</v>
      </c>
      <c r="D63" s="6" t="s">
        <v>903</v>
      </c>
      <c r="E63" s="6" t="s">
        <v>904</v>
      </c>
      <c r="F63" s="6" t="s">
        <v>899</v>
      </c>
      <c r="G63" s="6" t="s">
        <v>900</v>
      </c>
      <c r="H63" s="7"/>
      <c r="I63" s="6">
        <v>150</v>
      </c>
      <c r="J63" s="6">
        <v>0.33</v>
      </c>
      <c r="K63" s="8" t="s">
        <v>555</v>
      </c>
      <c r="L63" s="6" t="s">
        <v>157</v>
      </c>
      <c r="M63" s="6" t="s">
        <v>807</v>
      </c>
      <c r="N63" s="62" t="s">
        <v>895</v>
      </c>
      <c r="O63" s="6" t="s">
        <v>896</v>
      </c>
      <c r="P63" s="9" t="s">
        <v>602</v>
      </c>
      <c r="Q63" s="10"/>
      <c r="R63" s="10"/>
    </row>
    <row r="64" spans="1:18">
      <c r="A64" s="6">
        <v>62</v>
      </c>
      <c r="B64" s="6" t="s">
        <v>461</v>
      </c>
      <c r="C64" s="6" t="s">
        <v>893</v>
      </c>
      <c r="D64" s="6" t="s">
        <v>905</v>
      </c>
      <c r="E64" s="6" t="s">
        <v>906</v>
      </c>
      <c r="F64" s="6" t="s">
        <v>899</v>
      </c>
      <c r="G64" s="6" t="s">
        <v>900</v>
      </c>
      <c r="H64" s="7"/>
      <c r="I64" s="6">
        <v>150</v>
      </c>
      <c r="J64" s="6">
        <v>0.33</v>
      </c>
      <c r="K64" s="8" t="s">
        <v>555</v>
      </c>
      <c r="L64" s="6" t="s">
        <v>157</v>
      </c>
      <c r="M64" s="6" t="s">
        <v>807</v>
      </c>
      <c r="N64" s="62" t="s">
        <v>895</v>
      </c>
      <c r="O64" s="6" t="s">
        <v>896</v>
      </c>
      <c r="P64" s="9" t="s">
        <v>602</v>
      </c>
      <c r="Q64" s="10"/>
      <c r="R64" s="10"/>
    </row>
    <row r="65" spans="1:18">
      <c r="A65" s="6">
        <v>63</v>
      </c>
      <c r="B65" s="6" t="s">
        <v>461</v>
      </c>
      <c r="C65" s="6" t="s">
        <v>893</v>
      </c>
      <c r="D65" s="6" t="s">
        <v>907</v>
      </c>
      <c r="E65" s="6" t="s">
        <v>908</v>
      </c>
      <c r="F65" s="6" t="s">
        <v>899</v>
      </c>
      <c r="G65" s="6" t="s">
        <v>900</v>
      </c>
      <c r="H65" s="7"/>
      <c r="I65" s="6">
        <v>150</v>
      </c>
      <c r="J65" s="6">
        <v>0.33</v>
      </c>
      <c r="K65" s="8" t="s">
        <v>555</v>
      </c>
      <c r="L65" s="6" t="s">
        <v>157</v>
      </c>
      <c r="M65" s="6" t="s">
        <v>807</v>
      </c>
      <c r="N65" s="62" t="s">
        <v>895</v>
      </c>
      <c r="O65" s="6" t="s">
        <v>896</v>
      </c>
      <c r="P65" s="9" t="s">
        <v>602</v>
      </c>
      <c r="Q65" s="10"/>
      <c r="R65" s="10"/>
    </row>
    <row r="66" spans="1:18">
      <c r="A66" s="6">
        <v>64</v>
      </c>
      <c r="B66" s="6" t="s">
        <v>461</v>
      </c>
      <c r="C66" s="6" t="s">
        <v>893</v>
      </c>
      <c r="D66" s="6" t="s">
        <v>909</v>
      </c>
      <c r="E66" s="6" t="s">
        <v>910</v>
      </c>
      <c r="F66" s="6" t="s">
        <v>899</v>
      </c>
      <c r="G66" s="6" t="s">
        <v>900</v>
      </c>
      <c r="H66" s="7"/>
      <c r="I66" s="6">
        <v>150</v>
      </c>
      <c r="J66" s="6">
        <v>0.33</v>
      </c>
      <c r="K66" s="8" t="s">
        <v>555</v>
      </c>
      <c r="L66" s="6" t="s">
        <v>157</v>
      </c>
      <c r="M66" s="6" t="s">
        <v>807</v>
      </c>
      <c r="N66" s="62" t="s">
        <v>895</v>
      </c>
      <c r="O66" s="6" t="s">
        <v>896</v>
      </c>
      <c r="P66" s="9" t="s">
        <v>602</v>
      </c>
      <c r="Q66" s="10"/>
      <c r="R66" s="10"/>
    </row>
    <row r="67" spans="1:18">
      <c r="A67" s="6">
        <v>65</v>
      </c>
      <c r="B67" s="6" t="s">
        <v>461</v>
      </c>
      <c r="C67" s="6" t="s">
        <v>893</v>
      </c>
      <c r="D67" s="6" t="s">
        <v>911</v>
      </c>
      <c r="E67" s="6" t="s">
        <v>912</v>
      </c>
      <c r="F67" s="6" t="s">
        <v>899</v>
      </c>
      <c r="G67" s="6" t="s">
        <v>900</v>
      </c>
      <c r="H67" s="7"/>
      <c r="I67" s="6">
        <v>150</v>
      </c>
      <c r="J67" s="6">
        <v>0.33</v>
      </c>
      <c r="K67" s="8" t="s">
        <v>555</v>
      </c>
      <c r="L67" s="6" t="s">
        <v>157</v>
      </c>
      <c r="M67" s="6" t="s">
        <v>807</v>
      </c>
      <c r="N67" s="62" t="s">
        <v>895</v>
      </c>
      <c r="O67" s="6" t="s">
        <v>896</v>
      </c>
      <c r="P67" s="9" t="s">
        <v>602</v>
      </c>
      <c r="Q67" s="10"/>
      <c r="R67" s="10"/>
    </row>
    <row r="68" spans="1:18">
      <c r="A68" s="6">
        <v>66</v>
      </c>
      <c r="B68" s="6" t="s">
        <v>461</v>
      </c>
      <c r="C68" s="6" t="s">
        <v>893</v>
      </c>
      <c r="D68" s="6" t="s">
        <v>913</v>
      </c>
      <c r="E68" s="6" t="s">
        <v>914</v>
      </c>
      <c r="F68" s="6" t="s">
        <v>915</v>
      </c>
      <c r="G68" s="6" t="s">
        <v>916</v>
      </c>
      <c r="H68" s="7"/>
      <c r="I68" s="6">
        <v>150</v>
      </c>
      <c r="J68" s="6">
        <v>0.33</v>
      </c>
      <c r="K68" s="8" t="s">
        <v>555</v>
      </c>
      <c r="L68" s="6" t="s">
        <v>157</v>
      </c>
      <c r="M68" s="6" t="s">
        <v>807</v>
      </c>
      <c r="N68" s="62" t="s">
        <v>895</v>
      </c>
      <c r="O68" s="6" t="s">
        <v>896</v>
      </c>
      <c r="P68" s="9" t="s">
        <v>602</v>
      </c>
      <c r="Q68" s="10"/>
      <c r="R68" s="10"/>
    </row>
    <row r="69" spans="1:18">
      <c r="A69" s="6">
        <v>67</v>
      </c>
      <c r="B69" s="6" t="s">
        <v>461</v>
      </c>
      <c r="C69" s="6" t="s">
        <v>893</v>
      </c>
      <c r="D69" s="6" t="s">
        <v>917</v>
      </c>
      <c r="E69" s="6" t="s">
        <v>918</v>
      </c>
      <c r="F69" s="6" t="s">
        <v>916</v>
      </c>
      <c r="G69" s="6" t="s">
        <v>900</v>
      </c>
      <c r="H69" s="7"/>
      <c r="I69" s="6">
        <v>150</v>
      </c>
      <c r="J69" s="6">
        <v>0.33</v>
      </c>
      <c r="K69" s="8" t="s">
        <v>555</v>
      </c>
      <c r="L69" s="6" t="s">
        <v>157</v>
      </c>
      <c r="M69" s="6" t="s">
        <v>807</v>
      </c>
      <c r="N69" s="62" t="s">
        <v>895</v>
      </c>
      <c r="O69" s="6" t="s">
        <v>896</v>
      </c>
      <c r="P69" s="9" t="s">
        <v>602</v>
      </c>
      <c r="Q69" s="10"/>
      <c r="R69" s="10"/>
    </row>
    <row r="70" spans="1:18">
      <c r="A70" s="6">
        <v>68</v>
      </c>
      <c r="B70" s="6" t="s">
        <v>461</v>
      </c>
      <c r="C70" s="6" t="s">
        <v>893</v>
      </c>
      <c r="D70" s="6" t="s">
        <v>919</v>
      </c>
      <c r="E70" s="6" t="s">
        <v>920</v>
      </c>
      <c r="F70" s="6" t="s">
        <v>916</v>
      </c>
      <c r="G70" s="6" t="s">
        <v>921</v>
      </c>
      <c r="H70" s="7"/>
      <c r="I70" s="6">
        <v>150</v>
      </c>
      <c r="J70" s="6">
        <v>0.33</v>
      </c>
      <c r="K70" s="8" t="s">
        <v>555</v>
      </c>
      <c r="L70" s="6" t="s">
        <v>157</v>
      </c>
      <c r="M70" s="6" t="s">
        <v>807</v>
      </c>
      <c r="N70" s="62" t="s">
        <v>895</v>
      </c>
      <c r="O70" s="6" t="s">
        <v>896</v>
      </c>
      <c r="P70" s="9" t="s">
        <v>602</v>
      </c>
      <c r="Q70" s="10"/>
      <c r="R70" s="10"/>
    </row>
    <row r="71" spans="1:18">
      <c r="A71" s="6">
        <v>69</v>
      </c>
      <c r="B71" s="6" t="s">
        <v>461</v>
      </c>
      <c r="C71" s="6" t="s">
        <v>893</v>
      </c>
      <c r="D71" s="6" t="s">
        <v>922</v>
      </c>
      <c r="E71" s="6" t="s">
        <v>923</v>
      </c>
      <c r="F71" s="6" t="s">
        <v>921</v>
      </c>
      <c r="G71" s="6" t="s">
        <v>924</v>
      </c>
      <c r="H71" s="7"/>
      <c r="I71" s="6">
        <v>150</v>
      </c>
      <c r="J71" s="6">
        <v>0.33</v>
      </c>
      <c r="K71" s="8" t="s">
        <v>555</v>
      </c>
      <c r="L71" s="6" t="s">
        <v>157</v>
      </c>
      <c r="M71" s="6" t="s">
        <v>807</v>
      </c>
      <c r="N71" s="62" t="s">
        <v>895</v>
      </c>
      <c r="O71" s="6" t="s">
        <v>896</v>
      </c>
      <c r="P71" s="9" t="s">
        <v>602</v>
      </c>
      <c r="Q71" s="10"/>
      <c r="R71" s="10"/>
    </row>
    <row r="72" spans="1:18">
      <c r="A72" s="6">
        <v>70</v>
      </c>
      <c r="B72" s="6" t="s">
        <v>461</v>
      </c>
      <c r="C72" s="6" t="s">
        <v>893</v>
      </c>
      <c r="D72" s="6" t="s">
        <v>925</v>
      </c>
      <c r="E72" s="6" t="s">
        <v>926</v>
      </c>
      <c r="F72" s="6" t="s">
        <v>921</v>
      </c>
      <c r="G72" s="6" t="s">
        <v>927</v>
      </c>
      <c r="H72" s="7"/>
      <c r="I72" s="6">
        <v>150</v>
      </c>
      <c r="J72" s="6">
        <v>0.33</v>
      </c>
      <c r="K72" s="8" t="s">
        <v>555</v>
      </c>
      <c r="L72" s="6" t="s">
        <v>157</v>
      </c>
      <c r="M72" s="6" t="s">
        <v>807</v>
      </c>
      <c r="N72" s="62" t="s">
        <v>895</v>
      </c>
      <c r="O72" s="6" t="s">
        <v>896</v>
      </c>
      <c r="P72" s="9" t="s">
        <v>602</v>
      </c>
      <c r="Q72" s="10"/>
      <c r="R72" s="10"/>
    </row>
    <row r="73" spans="1:18">
      <c r="A73" s="6">
        <v>71</v>
      </c>
      <c r="B73" s="6" t="s">
        <v>461</v>
      </c>
      <c r="C73" s="6" t="s">
        <v>893</v>
      </c>
      <c r="D73" s="6" t="s">
        <v>928</v>
      </c>
      <c r="E73" s="6" t="s">
        <v>929</v>
      </c>
      <c r="F73" s="6" t="s">
        <v>921</v>
      </c>
      <c r="G73" s="6" t="s">
        <v>927</v>
      </c>
      <c r="H73" s="7"/>
      <c r="I73" s="6">
        <v>150</v>
      </c>
      <c r="J73" s="6">
        <v>0.33</v>
      </c>
      <c r="K73" s="8" t="s">
        <v>555</v>
      </c>
      <c r="L73" s="6" t="s">
        <v>157</v>
      </c>
      <c r="M73" s="6" t="s">
        <v>807</v>
      </c>
      <c r="N73" s="62" t="s">
        <v>895</v>
      </c>
      <c r="O73" s="6" t="s">
        <v>896</v>
      </c>
      <c r="P73" s="9" t="s">
        <v>602</v>
      </c>
      <c r="Q73" s="10"/>
      <c r="R73" s="10"/>
    </row>
    <row r="74" spans="1:18">
      <c r="A74" s="6">
        <v>72</v>
      </c>
      <c r="B74" s="6" t="s">
        <v>461</v>
      </c>
      <c r="C74" s="6" t="s">
        <v>930</v>
      </c>
      <c r="D74" s="6" t="s">
        <v>931</v>
      </c>
      <c r="E74" s="6" t="s">
        <v>932</v>
      </c>
      <c r="F74" s="6" t="s">
        <v>921</v>
      </c>
      <c r="G74" s="6" t="s">
        <v>915</v>
      </c>
      <c r="H74" s="7">
        <v>2</v>
      </c>
      <c r="I74" s="6">
        <v>240</v>
      </c>
      <c r="J74" s="6">
        <v>0.77</v>
      </c>
      <c r="K74" s="8" t="s">
        <v>933</v>
      </c>
      <c r="L74" s="6" t="s">
        <v>157</v>
      </c>
      <c r="M74" s="6" t="s">
        <v>807</v>
      </c>
      <c r="N74" s="62" t="s">
        <v>934</v>
      </c>
      <c r="O74" s="6" t="s">
        <v>935</v>
      </c>
      <c r="P74" s="9" t="s">
        <v>602</v>
      </c>
      <c r="Q74" s="10"/>
      <c r="R74" s="10"/>
    </row>
    <row r="75" spans="1:18">
      <c r="A75" s="6">
        <v>73</v>
      </c>
      <c r="B75" s="6" t="s">
        <v>461</v>
      </c>
      <c r="C75" s="6" t="s">
        <v>936</v>
      </c>
      <c r="D75" s="6" t="s">
        <v>937</v>
      </c>
      <c r="E75" s="6" t="s">
        <v>938</v>
      </c>
      <c r="F75" s="6" t="s">
        <v>921</v>
      </c>
      <c r="G75" s="6" t="s">
        <v>915</v>
      </c>
      <c r="H75" s="7">
        <v>157</v>
      </c>
      <c r="I75" s="6" t="s">
        <v>752</v>
      </c>
      <c r="J75" s="6">
        <v>0.33</v>
      </c>
      <c r="K75" s="8" t="s">
        <v>939</v>
      </c>
      <c r="L75" s="6" t="s">
        <v>157</v>
      </c>
      <c r="M75" s="6" t="s">
        <v>807</v>
      </c>
      <c r="N75" s="62" t="s">
        <v>940</v>
      </c>
      <c r="O75" s="6" t="s">
        <v>941</v>
      </c>
      <c r="P75" s="9" t="s">
        <v>602</v>
      </c>
      <c r="Q75" s="10"/>
      <c r="R75" s="10"/>
    </row>
    <row r="76" spans="1:18">
      <c r="A76" s="6">
        <v>74</v>
      </c>
      <c r="B76" s="6" t="s">
        <v>461</v>
      </c>
      <c r="C76" s="6" t="s">
        <v>936</v>
      </c>
      <c r="D76" s="6" t="s">
        <v>942</v>
      </c>
      <c r="E76" s="6" t="s">
        <v>943</v>
      </c>
      <c r="F76" s="6" t="s">
        <v>944</v>
      </c>
      <c r="G76" s="6" t="s">
        <v>945</v>
      </c>
      <c r="H76" s="7"/>
      <c r="I76" s="6" t="s">
        <v>752</v>
      </c>
      <c r="J76" s="6">
        <v>0.33</v>
      </c>
      <c r="K76" s="8" t="s">
        <v>939</v>
      </c>
      <c r="L76" s="6" t="s">
        <v>157</v>
      </c>
      <c r="M76" s="6" t="s">
        <v>807</v>
      </c>
      <c r="N76" s="62" t="s">
        <v>940</v>
      </c>
      <c r="O76" s="6" t="s">
        <v>941</v>
      </c>
      <c r="P76" s="9" t="s">
        <v>602</v>
      </c>
      <c r="Q76" s="10"/>
      <c r="R76" s="10"/>
    </row>
    <row r="77" spans="1:18">
      <c r="A77" s="6">
        <v>75</v>
      </c>
      <c r="B77" s="6" t="s">
        <v>461</v>
      </c>
      <c r="C77" s="6" t="s">
        <v>936</v>
      </c>
      <c r="D77" s="6" t="s">
        <v>946</v>
      </c>
      <c r="E77" s="6" t="s">
        <v>947</v>
      </c>
      <c r="F77" s="6" t="s">
        <v>948</v>
      </c>
      <c r="G77" s="6" t="s">
        <v>945</v>
      </c>
      <c r="H77" s="7"/>
      <c r="I77" s="6" t="s">
        <v>752</v>
      </c>
      <c r="J77" s="6">
        <v>0.33</v>
      </c>
      <c r="K77" s="8" t="s">
        <v>939</v>
      </c>
      <c r="L77" s="6" t="s">
        <v>157</v>
      </c>
      <c r="M77" s="6" t="s">
        <v>807</v>
      </c>
      <c r="N77" s="62" t="s">
        <v>940</v>
      </c>
      <c r="O77" s="6" t="s">
        <v>941</v>
      </c>
      <c r="P77" s="9" t="s">
        <v>602</v>
      </c>
      <c r="Q77" s="10"/>
      <c r="R77" s="10"/>
    </row>
    <row r="78" spans="1:18">
      <c r="A78" s="6">
        <v>76</v>
      </c>
      <c r="B78" s="6" t="s">
        <v>461</v>
      </c>
      <c r="C78" s="6" t="s">
        <v>936</v>
      </c>
      <c r="D78" s="6" t="s">
        <v>949</v>
      </c>
      <c r="E78" s="6" t="s">
        <v>950</v>
      </c>
      <c r="F78" s="6" t="s">
        <v>951</v>
      </c>
      <c r="G78" s="6" t="s">
        <v>951</v>
      </c>
      <c r="H78" s="7"/>
      <c r="I78" s="6" t="s">
        <v>752</v>
      </c>
      <c r="J78" s="6">
        <v>0.33</v>
      </c>
      <c r="K78" s="8" t="s">
        <v>939</v>
      </c>
      <c r="L78" s="6" t="s">
        <v>157</v>
      </c>
      <c r="M78" s="6" t="s">
        <v>807</v>
      </c>
      <c r="N78" s="62" t="s">
        <v>940</v>
      </c>
      <c r="O78" s="6" t="s">
        <v>941</v>
      </c>
      <c r="P78" s="9" t="s">
        <v>602</v>
      </c>
      <c r="Q78" s="10"/>
      <c r="R78" s="10"/>
    </row>
    <row r="79" spans="1:18">
      <c r="A79" s="6">
        <v>77</v>
      </c>
      <c r="B79" s="6" t="s">
        <v>461</v>
      </c>
      <c r="C79" s="6" t="s">
        <v>936</v>
      </c>
      <c r="D79" s="6" t="s">
        <v>952</v>
      </c>
      <c r="E79" s="6" t="s">
        <v>953</v>
      </c>
      <c r="F79" s="6" t="s">
        <v>951</v>
      </c>
      <c r="G79" s="6" t="s">
        <v>951</v>
      </c>
      <c r="H79" s="7"/>
      <c r="I79" s="6" t="s">
        <v>752</v>
      </c>
      <c r="J79" s="6">
        <v>0.33</v>
      </c>
      <c r="K79" s="8" t="s">
        <v>939</v>
      </c>
      <c r="L79" s="6" t="s">
        <v>157</v>
      </c>
      <c r="M79" s="6" t="s">
        <v>807</v>
      </c>
      <c r="N79" s="62" t="s">
        <v>940</v>
      </c>
      <c r="O79" s="6" t="s">
        <v>941</v>
      </c>
      <c r="P79" s="9" t="s">
        <v>602</v>
      </c>
      <c r="Q79" s="10"/>
      <c r="R79" s="10"/>
    </row>
    <row r="80" spans="1:18">
      <c r="A80" s="6">
        <v>78</v>
      </c>
      <c r="B80" s="6" t="s">
        <v>461</v>
      </c>
      <c r="C80" s="6" t="s">
        <v>936</v>
      </c>
      <c r="D80" s="6" t="s">
        <v>954</v>
      </c>
      <c r="E80" s="6" t="s">
        <v>955</v>
      </c>
      <c r="F80" s="6" t="s">
        <v>951</v>
      </c>
      <c r="G80" s="6" t="s">
        <v>951</v>
      </c>
      <c r="H80" s="7"/>
      <c r="I80" s="6" t="s">
        <v>752</v>
      </c>
      <c r="J80" s="6">
        <v>0.33</v>
      </c>
      <c r="K80" s="8" t="s">
        <v>939</v>
      </c>
      <c r="L80" s="6" t="s">
        <v>157</v>
      </c>
      <c r="M80" s="6" t="s">
        <v>807</v>
      </c>
      <c r="N80" s="62" t="s">
        <v>940</v>
      </c>
      <c r="O80" s="6" t="s">
        <v>941</v>
      </c>
      <c r="P80" s="9" t="s">
        <v>602</v>
      </c>
      <c r="Q80" s="10"/>
      <c r="R80" s="10"/>
    </row>
    <row r="81" spans="1:18">
      <c r="A81" s="6">
        <v>79</v>
      </c>
      <c r="B81" s="6" t="s">
        <v>461</v>
      </c>
      <c r="C81" s="6" t="s">
        <v>956</v>
      </c>
      <c r="D81" s="6" t="s">
        <v>957</v>
      </c>
      <c r="E81" s="6" t="s">
        <v>958</v>
      </c>
      <c r="F81" s="6" t="s">
        <v>944</v>
      </c>
      <c r="G81" s="6" t="s">
        <v>959</v>
      </c>
      <c r="H81" s="7">
        <v>282.7</v>
      </c>
      <c r="I81" s="6" t="s">
        <v>752</v>
      </c>
      <c r="J81" s="6">
        <v>0.33</v>
      </c>
      <c r="K81" s="8" t="s">
        <v>960</v>
      </c>
      <c r="L81" s="6" t="s">
        <v>157</v>
      </c>
      <c r="M81" s="6" t="s">
        <v>807</v>
      </c>
      <c r="N81" s="62" t="s">
        <v>961</v>
      </c>
      <c r="O81" s="6" t="s">
        <v>962</v>
      </c>
      <c r="P81" s="9" t="s">
        <v>602</v>
      </c>
      <c r="Q81" s="10"/>
      <c r="R81" s="10"/>
    </row>
    <row r="82" spans="1:18">
      <c r="A82" s="6">
        <v>80</v>
      </c>
      <c r="B82" s="6" t="s">
        <v>461</v>
      </c>
      <c r="C82" s="6" t="s">
        <v>956</v>
      </c>
      <c r="D82" s="6" t="s">
        <v>963</v>
      </c>
      <c r="E82" s="6" t="s">
        <v>964</v>
      </c>
      <c r="F82" s="6" t="s">
        <v>965</v>
      </c>
      <c r="G82" s="6" t="s">
        <v>959</v>
      </c>
      <c r="H82" s="7"/>
      <c r="I82" s="6" t="s">
        <v>752</v>
      </c>
      <c r="J82" s="6">
        <v>0.33</v>
      </c>
      <c r="K82" s="8" t="s">
        <v>960</v>
      </c>
      <c r="L82" s="6" t="s">
        <v>157</v>
      </c>
      <c r="M82" s="6" t="s">
        <v>807</v>
      </c>
      <c r="N82" s="62" t="s">
        <v>961</v>
      </c>
      <c r="O82" s="6" t="s">
        <v>962</v>
      </c>
      <c r="P82" s="9" t="s">
        <v>602</v>
      </c>
      <c r="Q82" s="10"/>
      <c r="R82" s="10"/>
    </row>
    <row r="83" spans="1:18">
      <c r="A83" s="6">
        <v>81</v>
      </c>
      <c r="B83" s="6" t="s">
        <v>461</v>
      </c>
      <c r="C83" s="6" t="s">
        <v>956</v>
      </c>
      <c r="D83" s="6" t="s">
        <v>966</v>
      </c>
      <c r="E83" s="6" t="s">
        <v>967</v>
      </c>
      <c r="F83" s="6" t="s">
        <v>968</v>
      </c>
      <c r="G83" s="6" t="s">
        <v>959</v>
      </c>
      <c r="H83" s="7"/>
      <c r="I83" s="6" t="s">
        <v>752</v>
      </c>
      <c r="J83" s="6">
        <v>0.33</v>
      </c>
      <c r="K83" s="8" t="s">
        <v>960</v>
      </c>
      <c r="L83" s="6" t="s">
        <v>157</v>
      </c>
      <c r="M83" s="6" t="s">
        <v>807</v>
      </c>
      <c r="N83" s="62" t="s">
        <v>961</v>
      </c>
      <c r="O83" s="6" t="s">
        <v>962</v>
      </c>
      <c r="P83" s="9" t="s">
        <v>602</v>
      </c>
      <c r="Q83" s="10"/>
      <c r="R83" s="10"/>
    </row>
    <row r="84" spans="1:18">
      <c r="A84" s="6">
        <v>82</v>
      </c>
      <c r="B84" s="6" t="s">
        <v>461</v>
      </c>
      <c r="C84" s="6" t="s">
        <v>956</v>
      </c>
      <c r="D84" s="6" t="s">
        <v>969</v>
      </c>
      <c r="E84" s="6" t="s">
        <v>970</v>
      </c>
      <c r="F84" s="6" t="s">
        <v>971</v>
      </c>
      <c r="G84" s="6" t="s">
        <v>959</v>
      </c>
      <c r="H84" s="7"/>
      <c r="I84" s="6" t="s">
        <v>752</v>
      </c>
      <c r="J84" s="6">
        <v>0.33</v>
      </c>
      <c r="K84" s="8" t="s">
        <v>960</v>
      </c>
      <c r="L84" s="6" t="s">
        <v>157</v>
      </c>
      <c r="M84" s="6" t="s">
        <v>807</v>
      </c>
      <c r="N84" s="62" t="s">
        <v>961</v>
      </c>
      <c r="O84" s="6" t="s">
        <v>962</v>
      </c>
      <c r="P84" s="9" t="s">
        <v>602</v>
      </c>
      <c r="Q84" s="10"/>
      <c r="R84" s="10"/>
    </row>
    <row r="85" spans="1:18">
      <c r="A85" s="6">
        <v>83</v>
      </c>
      <c r="B85" s="6" t="s">
        <v>461</v>
      </c>
      <c r="C85" s="6" t="s">
        <v>956</v>
      </c>
      <c r="D85" s="6" t="s">
        <v>972</v>
      </c>
      <c r="E85" s="6" t="s">
        <v>973</v>
      </c>
      <c r="F85" s="6" t="s">
        <v>974</v>
      </c>
      <c r="G85" s="6" t="s">
        <v>959</v>
      </c>
      <c r="H85" s="7"/>
      <c r="I85" s="6" t="s">
        <v>752</v>
      </c>
      <c r="J85" s="6">
        <v>0.33</v>
      </c>
      <c r="K85" s="8" t="s">
        <v>960</v>
      </c>
      <c r="L85" s="6" t="s">
        <v>157</v>
      </c>
      <c r="M85" s="6" t="s">
        <v>807</v>
      </c>
      <c r="N85" s="62" t="s">
        <v>961</v>
      </c>
      <c r="O85" s="6" t="s">
        <v>962</v>
      </c>
      <c r="P85" s="9" t="s">
        <v>602</v>
      </c>
      <c r="Q85" s="10"/>
      <c r="R85" s="10"/>
    </row>
    <row r="86" spans="1:18">
      <c r="A86" s="6">
        <v>84</v>
      </c>
      <c r="B86" s="6" t="s">
        <v>461</v>
      </c>
      <c r="C86" s="6" t="s">
        <v>956</v>
      </c>
      <c r="D86" s="6" t="s">
        <v>975</v>
      </c>
      <c r="E86" s="6" t="s">
        <v>976</v>
      </c>
      <c r="F86" s="6" t="s">
        <v>977</v>
      </c>
      <c r="G86" s="6" t="s">
        <v>959</v>
      </c>
      <c r="H86" s="7"/>
      <c r="I86" s="6" t="s">
        <v>752</v>
      </c>
      <c r="J86" s="6">
        <v>0.33</v>
      </c>
      <c r="K86" s="8" t="s">
        <v>960</v>
      </c>
      <c r="L86" s="6" t="s">
        <v>157</v>
      </c>
      <c r="M86" s="6" t="s">
        <v>807</v>
      </c>
      <c r="N86" s="62" t="s">
        <v>961</v>
      </c>
      <c r="O86" s="6" t="s">
        <v>962</v>
      </c>
      <c r="P86" s="9" t="s">
        <v>602</v>
      </c>
      <c r="Q86" s="10"/>
      <c r="R86" s="10"/>
    </row>
    <row r="87" spans="1:18">
      <c r="A87" s="6">
        <v>85</v>
      </c>
      <c r="B87" s="6" t="s">
        <v>461</v>
      </c>
      <c r="C87" s="6" t="s">
        <v>956</v>
      </c>
      <c r="D87" s="6" t="s">
        <v>978</v>
      </c>
      <c r="E87" s="6" t="s">
        <v>979</v>
      </c>
      <c r="F87" s="6" t="s">
        <v>980</v>
      </c>
      <c r="G87" s="6" t="s">
        <v>959</v>
      </c>
      <c r="H87" s="7"/>
      <c r="I87" s="6" t="s">
        <v>752</v>
      </c>
      <c r="J87" s="6">
        <v>0.33</v>
      </c>
      <c r="K87" s="8" t="s">
        <v>960</v>
      </c>
      <c r="L87" s="6" t="s">
        <v>157</v>
      </c>
      <c r="M87" s="6" t="s">
        <v>807</v>
      </c>
      <c r="N87" s="62" t="s">
        <v>961</v>
      </c>
      <c r="O87" s="6" t="s">
        <v>962</v>
      </c>
      <c r="P87" s="9" t="s">
        <v>602</v>
      </c>
      <c r="Q87" s="10"/>
      <c r="R87" s="10"/>
    </row>
    <row r="88" spans="1:18">
      <c r="A88" s="6">
        <v>86</v>
      </c>
      <c r="B88" s="6" t="s">
        <v>461</v>
      </c>
      <c r="C88" s="6" t="s">
        <v>956</v>
      </c>
      <c r="D88" s="6" t="s">
        <v>981</v>
      </c>
      <c r="E88" s="6" t="s">
        <v>982</v>
      </c>
      <c r="F88" s="6" t="s">
        <v>983</v>
      </c>
      <c r="G88" s="6" t="s">
        <v>959</v>
      </c>
      <c r="H88" s="7"/>
      <c r="I88" s="6" t="s">
        <v>752</v>
      </c>
      <c r="J88" s="6">
        <v>0.33</v>
      </c>
      <c r="K88" s="8" t="s">
        <v>960</v>
      </c>
      <c r="L88" s="6" t="s">
        <v>157</v>
      </c>
      <c r="M88" s="6" t="s">
        <v>807</v>
      </c>
      <c r="N88" s="62" t="s">
        <v>961</v>
      </c>
      <c r="O88" s="6" t="s">
        <v>962</v>
      </c>
      <c r="P88" s="9" t="s">
        <v>602</v>
      </c>
      <c r="Q88" s="10"/>
      <c r="R88" s="10"/>
    </row>
    <row r="89" spans="1:18">
      <c r="A89" s="6">
        <v>87</v>
      </c>
      <c r="B89" s="6" t="s">
        <v>461</v>
      </c>
      <c r="C89" s="6" t="s">
        <v>956</v>
      </c>
      <c r="D89" s="6" t="s">
        <v>984</v>
      </c>
      <c r="E89" s="6" t="s">
        <v>985</v>
      </c>
      <c r="F89" s="6" t="s">
        <v>983</v>
      </c>
      <c r="G89" s="6" t="s">
        <v>986</v>
      </c>
      <c r="H89" s="7"/>
      <c r="I89" s="6" t="s">
        <v>752</v>
      </c>
      <c r="J89" s="6">
        <v>0.33</v>
      </c>
      <c r="K89" s="8" t="s">
        <v>960</v>
      </c>
      <c r="L89" s="6" t="s">
        <v>157</v>
      </c>
      <c r="M89" s="6" t="s">
        <v>807</v>
      </c>
      <c r="N89" s="62" t="s">
        <v>961</v>
      </c>
      <c r="O89" s="6" t="s">
        <v>962</v>
      </c>
      <c r="P89" s="9" t="s">
        <v>602</v>
      </c>
      <c r="Q89" s="10"/>
      <c r="R89" s="10"/>
    </row>
    <row r="90" spans="1:18">
      <c r="A90" s="6">
        <v>88</v>
      </c>
      <c r="B90" s="6" t="s">
        <v>461</v>
      </c>
      <c r="C90" s="6" t="s">
        <v>956</v>
      </c>
      <c r="D90" s="6" t="s">
        <v>987</v>
      </c>
      <c r="E90" s="6" t="s">
        <v>985</v>
      </c>
      <c r="F90" s="6" t="s">
        <v>988</v>
      </c>
      <c r="G90" s="6" t="s">
        <v>986</v>
      </c>
      <c r="H90" s="7"/>
      <c r="I90" s="6" t="s">
        <v>752</v>
      </c>
      <c r="J90" s="6">
        <v>0.33</v>
      </c>
      <c r="K90" s="8" t="s">
        <v>960</v>
      </c>
      <c r="L90" s="6" t="s">
        <v>157</v>
      </c>
      <c r="M90" s="6" t="s">
        <v>807</v>
      </c>
      <c r="N90" s="62" t="s">
        <v>961</v>
      </c>
      <c r="O90" s="6" t="s">
        <v>962</v>
      </c>
      <c r="P90" s="9" t="s">
        <v>602</v>
      </c>
      <c r="Q90" s="10"/>
      <c r="R90" s="10"/>
    </row>
    <row r="91" ht="24" spans="1:18">
      <c r="A91" s="6">
        <v>89</v>
      </c>
      <c r="B91" s="6" t="s">
        <v>461</v>
      </c>
      <c r="C91" s="6" t="s">
        <v>956</v>
      </c>
      <c r="D91" s="6" t="s">
        <v>989</v>
      </c>
      <c r="E91" s="6" t="s">
        <v>990</v>
      </c>
      <c r="F91" s="8" t="s">
        <v>991</v>
      </c>
      <c r="G91" s="8" t="s">
        <v>986</v>
      </c>
      <c r="H91" s="7"/>
      <c r="I91" s="6" t="s">
        <v>752</v>
      </c>
      <c r="J91" s="6">
        <v>0.33</v>
      </c>
      <c r="K91" s="8" t="s">
        <v>960</v>
      </c>
      <c r="L91" s="6" t="s">
        <v>157</v>
      </c>
      <c r="M91" s="6" t="s">
        <v>807</v>
      </c>
      <c r="N91" s="62" t="s">
        <v>961</v>
      </c>
      <c r="O91" s="6" t="s">
        <v>962</v>
      </c>
      <c r="P91" s="9" t="s">
        <v>602</v>
      </c>
      <c r="Q91" s="10"/>
      <c r="R91" s="10"/>
    </row>
    <row r="92" ht="24" spans="1:18">
      <c r="A92" s="6">
        <v>90</v>
      </c>
      <c r="B92" s="6" t="s">
        <v>461</v>
      </c>
      <c r="C92" s="6" t="s">
        <v>956</v>
      </c>
      <c r="D92" s="6" t="s">
        <v>992</v>
      </c>
      <c r="E92" s="6" t="s">
        <v>993</v>
      </c>
      <c r="F92" s="6" t="s">
        <v>899</v>
      </c>
      <c r="G92" s="8" t="s">
        <v>986</v>
      </c>
      <c r="H92" s="7"/>
      <c r="I92" s="6" t="s">
        <v>752</v>
      </c>
      <c r="J92" s="6">
        <v>0.33</v>
      </c>
      <c r="K92" s="8" t="s">
        <v>960</v>
      </c>
      <c r="L92" s="6" t="s">
        <v>157</v>
      </c>
      <c r="M92" s="6" t="s">
        <v>807</v>
      </c>
      <c r="N92" s="62" t="s">
        <v>961</v>
      </c>
      <c r="O92" s="6" t="s">
        <v>962</v>
      </c>
      <c r="P92" s="9" t="s">
        <v>602</v>
      </c>
      <c r="Q92" s="10"/>
      <c r="R92" s="10"/>
    </row>
    <row r="93" ht="24" spans="1:18">
      <c r="A93" s="6">
        <v>91</v>
      </c>
      <c r="B93" s="6" t="s">
        <v>461</v>
      </c>
      <c r="C93" s="6" t="s">
        <v>956</v>
      </c>
      <c r="D93" s="6" t="s">
        <v>994</v>
      </c>
      <c r="E93" s="6" t="s">
        <v>993</v>
      </c>
      <c r="F93" s="6" t="s">
        <v>899</v>
      </c>
      <c r="G93" s="8" t="s">
        <v>986</v>
      </c>
      <c r="H93" s="7"/>
      <c r="I93" s="6" t="s">
        <v>752</v>
      </c>
      <c r="J93" s="6">
        <v>0.33</v>
      </c>
      <c r="K93" s="8" t="s">
        <v>960</v>
      </c>
      <c r="L93" s="6" t="s">
        <v>157</v>
      </c>
      <c r="M93" s="6" t="s">
        <v>807</v>
      </c>
      <c r="N93" s="62" t="s">
        <v>961</v>
      </c>
      <c r="O93" s="6" t="s">
        <v>962</v>
      </c>
      <c r="P93" s="9" t="s">
        <v>602</v>
      </c>
      <c r="Q93" s="10"/>
      <c r="R93" s="10"/>
    </row>
    <row r="94" ht="24" spans="1:18">
      <c r="A94" s="6">
        <v>92</v>
      </c>
      <c r="B94" s="6" t="s">
        <v>461</v>
      </c>
      <c r="C94" s="6" t="s">
        <v>956</v>
      </c>
      <c r="D94" s="6" t="s">
        <v>995</v>
      </c>
      <c r="E94" s="6" t="s">
        <v>996</v>
      </c>
      <c r="F94" s="8" t="s">
        <v>991</v>
      </c>
      <c r="G94" s="8" t="s">
        <v>986</v>
      </c>
      <c r="H94" s="7"/>
      <c r="I94" s="6" t="s">
        <v>752</v>
      </c>
      <c r="J94" s="6">
        <v>0.33</v>
      </c>
      <c r="K94" s="8" t="s">
        <v>960</v>
      </c>
      <c r="L94" s="6" t="s">
        <v>157</v>
      </c>
      <c r="M94" s="6" t="s">
        <v>807</v>
      </c>
      <c r="N94" s="62" t="s">
        <v>961</v>
      </c>
      <c r="O94" s="6" t="s">
        <v>962</v>
      </c>
      <c r="P94" s="9" t="s">
        <v>602</v>
      </c>
      <c r="Q94" s="10"/>
      <c r="R94" s="10"/>
    </row>
    <row r="95" ht="24" spans="1:18">
      <c r="A95" s="6">
        <v>93</v>
      </c>
      <c r="B95" s="6" t="s">
        <v>461</v>
      </c>
      <c r="C95" s="6" t="s">
        <v>956</v>
      </c>
      <c r="D95" s="6" t="s">
        <v>997</v>
      </c>
      <c r="E95" s="6" t="s">
        <v>998</v>
      </c>
      <c r="F95" s="6" t="s">
        <v>899</v>
      </c>
      <c r="G95" s="8" t="s">
        <v>986</v>
      </c>
      <c r="H95" s="7"/>
      <c r="I95" s="6" t="s">
        <v>752</v>
      </c>
      <c r="J95" s="6">
        <v>0.33</v>
      </c>
      <c r="K95" s="8" t="s">
        <v>960</v>
      </c>
      <c r="L95" s="6" t="s">
        <v>157</v>
      </c>
      <c r="M95" s="6" t="s">
        <v>807</v>
      </c>
      <c r="N95" s="62" t="s">
        <v>961</v>
      </c>
      <c r="O95" s="6" t="s">
        <v>962</v>
      </c>
      <c r="P95" s="9" t="s">
        <v>602</v>
      </c>
      <c r="Q95" s="10"/>
      <c r="R95" s="10"/>
    </row>
    <row r="96" ht="24" spans="1:18">
      <c r="A96" s="6">
        <v>94</v>
      </c>
      <c r="B96" s="6" t="s">
        <v>461</v>
      </c>
      <c r="C96" s="6" t="s">
        <v>956</v>
      </c>
      <c r="D96" s="6" t="s">
        <v>999</v>
      </c>
      <c r="E96" s="6" t="s">
        <v>998</v>
      </c>
      <c r="F96" s="6" t="s">
        <v>899</v>
      </c>
      <c r="G96" s="8" t="s">
        <v>986</v>
      </c>
      <c r="H96" s="7"/>
      <c r="I96" s="6" t="s">
        <v>752</v>
      </c>
      <c r="J96" s="6">
        <v>0.33</v>
      </c>
      <c r="K96" s="8" t="s">
        <v>960</v>
      </c>
      <c r="L96" s="6" t="s">
        <v>157</v>
      </c>
      <c r="M96" s="6" t="s">
        <v>807</v>
      </c>
      <c r="N96" s="62" t="s">
        <v>961</v>
      </c>
      <c r="O96" s="6" t="s">
        <v>962</v>
      </c>
      <c r="P96" s="9" t="s">
        <v>602</v>
      </c>
      <c r="Q96" s="10"/>
      <c r="R96" s="10"/>
    </row>
    <row r="97" ht="24" spans="1:18">
      <c r="A97" s="6">
        <v>95</v>
      </c>
      <c r="B97" s="6" t="s">
        <v>461</v>
      </c>
      <c r="C97" s="6" t="s">
        <v>956</v>
      </c>
      <c r="D97" s="6" t="s">
        <v>1000</v>
      </c>
      <c r="E97" s="6" t="s">
        <v>1001</v>
      </c>
      <c r="F97" s="8" t="s">
        <v>991</v>
      </c>
      <c r="G97" s="8" t="s">
        <v>986</v>
      </c>
      <c r="H97" s="7"/>
      <c r="I97" s="6" t="s">
        <v>752</v>
      </c>
      <c r="J97" s="6">
        <v>0.33</v>
      </c>
      <c r="K97" s="8" t="s">
        <v>960</v>
      </c>
      <c r="L97" s="6" t="s">
        <v>157</v>
      </c>
      <c r="M97" s="6" t="s">
        <v>807</v>
      </c>
      <c r="N97" s="62" t="s">
        <v>961</v>
      </c>
      <c r="O97" s="6" t="s">
        <v>962</v>
      </c>
      <c r="P97" s="9" t="s">
        <v>602</v>
      </c>
      <c r="Q97" s="10"/>
      <c r="R97" s="10"/>
    </row>
    <row r="98" ht="24" spans="1:18">
      <c r="A98" s="6">
        <v>96</v>
      </c>
      <c r="B98" s="6" t="s">
        <v>461</v>
      </c>
      <c r="C98" s="6" t="s">
        <v>956</v>
      </c>
      <c r="D98" s="6" t="s">
        <v>1002</v>
      </c>
      <c r="E98" s="6" t="s">
        <v>1003</v>
      </c>
      <c r="F98" s="6" t="s">
        <v>899</v>
      </c>
      <c r="G98" s="8" t="s">
        <v>986</v>
      </c>
      <c r="H98" s="7"/>
      <c r="I98" s="6" t="s">
        <v>752</v>
      </c>
      <c r="J98" s="6">
        <v>0.33</v>
      </c>
      <c r="K98" s="8" t="s">
        <v>960</v>
      </c>
      <c r="L98" s="6" t="s">
        <v>157</v>
      </c>
      <c r="M98" s="6" t="s">
        <v>807</v>
      </c>
      <c r="N98" s="62" t="s">
        <v>961</v>
      </c>
      <c r="O98" s="6" t="s">
        <v>962</v>
      </c>
      <c r="P98" s="9" t="s">
        <v>602</v>
      </c>
      <c r="Q98" s="10"/>
      <c r="R98" s="10"/>
    </row>
    <row r="99" ht="24" spans="1:18">
      <c r="A99" s="6">
        <v>97</v>
      </c>
      <c r="B99" s="6" t="s">
        <v>461</v>
      </c>
      <c r="C99" s="6" t="s">
        <v>956</v>
      </c>
      <c r="D99" s="6" t="s">
        <v>1004</v>
      </c>
      <c r="E99" s="6" t="s">
        <v>1003</v>
      </c>
      <c r="F99" s="6" t="s">
        <v>899</v>
      </c>
      <c r="G99" s="8" t="s">
        <v>986</v>
      </c>
      <c r="H99" s="7"/>
      <c r="I99" s="6" t="s">
        <v>752</v>
      </c>
      <c r="J99" s="6">
        <v>0.33</v>
      </c>
      <c r="K99" s="8" t="s">
        <v>960</v>
      </c>
      <c r="L99" s="6" t="s">
        <v>157</v>
      </c>
      <c r="M99" s="6" t="s">
        <v>807</v>
      </c>
      <c r="N99" s="62" t="s">
        <v>961</v>
      </c>
      <c r="O99" s="6" t="s">
        <v>962</v>
      </c>
      <c r="P99" s="9" t="s">
        <v>602</v>
      </c>
      <c r="Q99" s="10"/>
      <c r="R99" s="10"/>
    </row>
    <row r="100" ht="24" spans="1:18">
      <c r="A100" s="6">
        <v>98</v>
      </c>
      <c r="B100" s="6" t="s">
        <v>461</v>
      </c>
      <c r="C100" s="6" t="s">
        <v>956</v>
      </c>
      <c r="D100" s="6" t="s">
        <v>1005</v>
      </c>
      <c r="E100" s="6" t="s">
        <v>1006</v>
      </c>
      <c r="F100" s="8" t="s">
        <v>991</v>
      </c>
      <c r="G100" s="8" t="s">
        <v>986</v>
      </c>
      <c r="H100" s="7"/>
      <c r="I100" s="6" t="s">
        <v>752</v>
      </c>
      <c r="J100" s="6">
        <v>0.33</v>
      </c>
      <c r="K100" s="8" t="s">
        <v>960</v>
      </c>
      <c r="L100" s="6" t="s">
        <v>157</v>
      </c>
      <c r="M100" s="6" t="s">
        <v>807</v>
      </c>
      <c r="N100" s="62" t="s">
        <v>961</v>
      </c>
      <c r="O100" s="6" t="s">
        <v>962</v>
      </c>
      <c r="P100" s="9" t="s">
        <v>602</v>
      </c>
      <c r="Q100" s="10"/>
      <c r="R100" s="10"/>
    </row>
    <row r="101" ht="24" spans="1:18">
      <c r="A101" s="6">
        <v>99</v>
      </c>
      <c r="B101" s="6" t="s">
        <v>461</v>
      </c>
      <c r="C101" s="6" t="s">
        <v>956</v>
      </c>
      <c r="D101" s="6" t="s">
        <v>1007</v>
      </c>
      <c r="E101" s="6" t="s">
        <v>1008</v>
      </c>
      <c r="F101" s="6" t="s">
        <v>899</v>
      </c>
      <c r="G101" s="8" t="s">
        <v>986</v>
      </c>
      <c r="H101" s="7"/>
      <c r="I101" s="6" t="s">
        <v>752</v>
      </c>
      <c r="J101" s="6">
        <v>0.33</v>
      </c>
      <c r="K101" s="8" t="s">
        <v>960</v>
      </c>
      <c r="L101" s="6" t="s">
        <v>157</v>
      </c>
      <c r="M101" s="6" t="s">
        <v>807</v>
      </c>
      <c r="N101" s="62" t="s">
        <v>961</v>
      </c>
      <c r="O101" s="6" t="s">
        <v>962</v>
      </c>
      <c r="P101" s="9" t="s">
        <v>602</v>
      </c>
      <c r="Q101" s="10"/>
      <c r="R101" s="10"/>
    </row>
    <row r="102" ht="24" spans="1:18">
      <c r="A102" s="6">
        <v>100</v>
      </c>
      <c r="B102" s="6" t="s">
        <v>461</v>
      </c>
      <c r="C102" s="6" t="s">
        <v>956</v>
      </c>
      <c r="D102" s="6" t="s">
        <v>1009</v>
      </c>
      <c r="E102" s="6" t="s">
        <v>1008</v>
      </c>
      <c r="F102" s="6" t="s">
        <v>899</v>
      </c>
      <c r="G102" s="8" t="s">
        <v>986</v>
      </c>
      <c r="H102" s="7"/>
      <c r="I102" s="6" t="s">
        <v>752</v>
      </c>
      <c r="J102" s="6">
        <v>0.33</v>
      </c>
      <c r="K102" s="8" t="s">
        <v>960</v>
      </c>
      <c r="L102" s="6" t="s">
        <v>157</v>
      </c>
      <c r="M102" s="6" t="s">
        <v>807</v>
      </c>
      <c r="N102" s="62" t="s">
        <v>961</v>
      </c>
      <c r="O102" s="6" t="s">
        <v>962</v>
      </c>
      <c r="P102" s="9" t="s">
        <v>602</v>
      </c>
      <c r="Q102" s="10"/>
      <c r="R102" s="10"/>
    </row>
    <row r="103" ht="24" spans="1:18">
      <c r="A103" s="6">
        <v>101</v>
      </c>
      <c r="B103" s="6" t="s">
        <v>461</v>
      </c>
      <c r="C103" s="6" t="s">
        <v>956</v>
      </c>
      <c r="D103" s="6" t="s">
        <v>1010</v>
      </c>
      <c r="E103" s="6" t="s">
        <v>1011</v>
      </c>
      <c r="F103" s="8" t="s">
        <v>991</v>
      </c>
      <c r="G103" s="8" t="s">
        <v>986</v>
      </c>
      <c r="H103" s="7"/>
      <c r="I103" s="6" t="s">
        <v>752</v>
      </c>
      <c r="J103" s="6">
        <v>0.33</v>
      </c>
      <c r="K103" s="8" t="s">
        <v>960</v>
      </c>
      <c r="L103" s="6" t="s">
        <v>157</v>
      </c>
      <c r="M103" s="6" t="s">
        <v>807</v>
      </c>
      <c r="N103" s="62" t="s">
        <v>961</v>
      </c>
      <c r="O103" s="6" t="s">
        <v>962</v>
      </c>
      <c r="P103" s="9" t="s">
        <v>602</v>
      </c>
      <c r="Q103" s="10"/>
      <c r="R103" s="10"/>
    </row>
    <row r="104" ht="24" spans="1:18">
      <c r="A104" s="6">
        <v>102</v>
      </c>
      <c r="B104" s="6" t="s">
        <v>461</v>
      </c>
      <c r="C104" s="6" t="s">
        <v>956</v>
      </c>
      <c r="D104" s="6" t="s">
        <v>1012</v>
      </c>
      <c r="E104" s="6" t="s">
        <v>1013</v>
      </c>
      <c r="F104" s="6" t="s">
        <v>899</v>
      </c>
      <c r="G104" s="8" t="s">
        <v>986</v>
      </c>
      <c r="H104" s="7"/>
      <c r="I104" s="6" t="s">
        <v>752</v>
      </c>
      <c r="J104" s="6">
        <v>0.33</v>
      </c>
      <c r="K104" s="8" t="s">
        <v>960</v>
      </c>
      <c r="L104" s="6" t="s">
        <v>157</v>
      </c>
      <c r="M104" s="6" t="s">
        <v>807</v>
      </c>
      <c r="N104" s="62" t="s">
        <v>961</v>
      </c>
      <c r="O104" s="6" t="s">
        <v>962</v>
      </c>
      <c r="P104" s="9" t="s">
        <v>602</v>
      </c>
      <c r="Q104" s="10"/>
      <c r="R104" s="10"/>
    </row>
    <row r="105" ht="24" spans="1:18">
      <c r="A105" s="6">
        <v>103</v>
      </c>
      <c r="B105" s="6" t="s">
        <v>461</v>
      </c>
      <c r="C105" s="6" t="s">
        <v>956</v>
      </c>
      <c r="D105" s="6" t="s">
        <v>1014</v>
      </c>
      <c r="E105" s="6" t="s">
        <v>1013</v>
      </c>
      <c r="F105" s="6" t="s">
        <v>899</v>
      </c>
      <c r="G105" s="8" t="s">
        <v>986</v>
      </c>
      <c r="H105" s="7"/>
      <c r="I105" s="6" t="s">
        <v>752</v>
      </c>
      <c r="J105" s="6">
        <v>0.33</v>
      </c>
      <c r="K105" s="8" t="s">
        <v>960</v>
      </c>
      <c r="L105" s="6" t="s">
        <v>157</v>
      </c>
      <c r="M105" s="6" t="s">
        <v>807</v>
      </c>
      <c r="N105" s="62" t="s">
        <v>961</v>
      </c>
      <c r="O105" s="6" t="s">
        <v>962</v>
      </c>
      <c r="P105" s="9" t="s">
        <v>602</v>
      </c>
      <c r="Q105" s="10"/>
      <c r="R105" s="10"/>
    </row>
    <row r="106" ht="24" spans="1:18">
      <c r="A106" s="6">
        <v>104</v>
      </c>
      <c r="B106" s="6" t="s">
        <v>461</v>
      </c>
      <c r="C106" s="6" t="s">
        <v>956</v>
      </c>
      <c r="D106" s="6" t="s">
        <v>1015</v>
      </c>
      <c r="E106" s="6" t="s">
        <v>1016</v>
      </c>
      <c r="F106" s="8" t="s">
        <v>991</v>
      </c>
      <c r="G106" s="8" t="s">
        <v>986</v>
      </c>
      <c r="H106" s="7"/>
      <c r="I106" s="6" t="s">
        <v>752</v>
      </c>
      <c r="J106" s="6">
        <v>0.33</v>
      </c>
      <c r="K106" s="8" t="s">
        <v>960</v>
      </c>
      <c r="L106" s="6" t="s">
        <v>157</v>
      </c>
      <c r="M106" s="6" t="s">
        <v>807</v>
      </c>
      <c r="N106" s="62" t="s">
        <v>961</v>
      </c>
      <c r="O106" s="6" t="s">
        <v>962</v>
      </c>
      <c r="P106" s="9" t="s">
        <v>602</v>
      </c>
      <c r="Q106" s="10"/>
      <c r="R106" s="10"/>
    </row>
    <row r="107" ht="24" spans="1:18">
      <c r="A107" s="6">
        <v>105</v>
      </c>
      <c r="B107" s="6" t="s">
        <v>461</v>
      </c>
      <c r="C107" s="6" t="s">
        <v>956</v>
      </c>
      <c r="D107" s="6" t="s">
        <v>1017</v>
      </c>
      <c r="E107" s="6" t="s">
        <v>1018</v>
      </c>
      <c r="F107" s="6" t="s">
        <v>899</v>
      </c>
      <c r="G107" s="8" t="s">
        <v>986</v>
      </c>
      <c r="H107" s="7"/>
      <c r="I107" s="6" t="s">
        <v>752</v>
      </c>
      <c r="J107" s="6">
        <v>0.33</v>
      </c>
      <c r="K107" s="8" t="s">
        <v>960</v>
      </c>
      <c r="L107" s="6" t="s">
        <v>157</v>
      </c>
      <c r="M107" s="6" t="s">
        <v>807</v>
      </c>
      <c r="N107" s="62" t="s">
        <v>961</v>
      </c>
      <c r="O107" s="6" t="s">
        <v>962</v>
      </c>
      <c r="P107" s="9" t="s">
        <v>602</v>
      </c>
      <c r="Q107" s="10"/>
      <c r="R107" s="10"/>
    </row>
    <row r="108" ht="24" spans="1:18">
      <c r="A108" s="6">
        <v>106</v>
      </c>
      <c r="B108" s="6" t="s">
        <v>461</v>
      </c>
      <c r="C108" s="6" t="s">
        <v>956</v>
      </c>
      <c r="D108" s="6" t="s">
        <v>1019</v>
      </c>
      <c r="E108" s="6" t="s">
        <v>1018</v>
      </c>
      <c r="F108" s="6" t="s">
        <v>899</v>
      </c>
      <c r="G108" s="8" t="s">
        <v>986</v>
      </c>
      <c r="H108" s="7"/>
      <c r="I108" s="6" t="s">
        <v>752</v>
      </c>
      <c r="J108" s="6">
        <v>0.33</v>
      </c>
      <c r="K108" s="8" t="s">
        <v>960</v>
      </c>
      <c r="L108" s="6" t="s">
        <v>157</v>
      </c>
      <c r="M108" s="6" t="s">
        <v>807</v>
      </c>
      <c r="N108" s="62" t="s">
        <v>961</v>
      </c>
      <c r="O108" s="6" t="s">
        <v>962</v>
      </c>
      <c r="P108" s="9" t="s">
        <v>602</v>
      </c>
      <c r="Q108" s="10"/>
      <c r="R108" s="10"/>
    </row>
    <row r="109" ht="24" spans="1:18">
      <c r="A109" s="6">
        <v>107</v>
      </c>
      <c r="B109" s="6" t="s">
        <v>461</v>
      </c>
      <c r="C109" s="6" t="s">
        <v>956</v>
      </c>
      <c r="D109" s="6" t="s">
        <v>1020</v>
      </c>
      <c r="E109" s="6" t="s">
        <v>1021</v>
      </c>
      <c r="F109" s="8" t="s">
        <v>991</v>
      </c>
      <c r="G109" s="8" t="s">
        <v>986</v>
      </c>
      <c r="H109" s="7"/>
      <c r="I109" s="6" t="s">
        <v>752</v>
      </c>
      <c r="J109" s="6">
        <v>0.33</v>
      </c>
      <c r="K109" s="8" t="s">
        <v>960</v>
      </c>
      <c r="L109" s="6" t="s">
        <v>157</v>
      </c>
      <c r="M109" s="6" t="s">
        <v>807</v>
      </c>
      <c r="N109" s="62" t="s">
        <v>961</v>
      </c>
      <c r="O109" s="6" t="s">
        <v>962</v>
      </c>
      <c r="P109" s="9" t="s">
        <v>602</v>
      </c>
      <c r="Q109" s="10"/>
      <c r="R109" s="10"/>
    </row>
    <row r="110" ht="24" spans="1:18">
      <c r="A110" s="6">
        <v>108</v>
      </c>
      <c r="B110" s="6" t="s">
        <v>461</v>
      </c>
      <c r="C110" s="6" t="s">
        <v>956</v>
      </c>
      <c r="D110" s="6" t="s">
        <v>1022</v>
      </c>
      <c r="E110" s="6" t="s">
        <v>1023</v>
      </c>
      <c r="F110" s="6" t="s">
        <v>899</v>
      </c>
      <c r="G110" s="8" t="s">
        <v>986</v>
      </c>
      <c r="H110" s="7"/>
      <c r="I110" s="6" t="s">
        <v>752</v>
      </c>
      <c r="J110" s="6">
        <v>0.33</v>
      </c>
      <c r="K110" s="8" t="s">
        <v>960</v>
      </c>
      <c r="L110" s="6" t="s">
        <v>157</v>
      </c>
      <c r="M110" s="6" t="s">
        <v>807</v>
      </c>
      <c r="N110" s="62" t="s">
        <v>961</v>
      </c>
      <c r="O110" s="6" t="s">
        <v>962</v>
      </c>
      <c r="P110" s="9" t="s">
        <v>602</v>
      </c>
      <c r="Q110" s="10"/>
      <c r="R110" s="10"/>
    </row>
    <row r="111" ht="24" spans="1:18">
      <c r="A111" s="6">
        <v>109</v>
      </c>
      <c r="B111" s="6" t="s">
        <v>461</v>
      </c>
      <c r="C111" s="6" t="s">
        <v>956</v>
      </c>
      <c r="D111" s="6" t="s">
        <v>1024</v>
      </c>
      <c r="E111" s="6" t="s">
        <v>1023</v>
      </c>
      <c r="F111" s="6" t="s">
        <v>899</v>
      </c>
      <c r="G111" s="8" t="s">
        <v>986</v>
      </c>
      <c r="H111" s="7"/>
      <c r="I111" s="6" t="s">
        <v>752</v>
      </c>
      <c r="J111" s="6">
        <v>0.33</v>
      </c>
      <c r="K111" s="8" t="s">
        <v>960</v>
      </c>
      <c r="L111" s="6" t="s">
        <v>157</v>
      </c>
      <c r="M111" s="6" t="s">
        <v>807</v>
      </c>
      <c r="N111" s="62" t="s">
        <v>961</v>
      </c>
      <c r="O111" s="6" t="s">
        <v>962</v>
      </c>
      <c r="P111" s="9" t="s">
        <v>602</v>
      </c>
      <c r="Q111" s="10"/>
      <c r="R111" s="10"/>
    </row>
    <row r="112" spans="1:18">
      <c r="A112" s="6">
        <v>110</v>
      </c>
      <c r="B112" s="6" t="s">
        <v>461</v>
      </c>
      <c r="C112" s="6" t="s">
        <v>956</v>
      </c>
      <c r="D112" s="6" t="s">
        <v>1025</v>
      </c>
      <c r="E112" s="6" t="s">
        <v>1026</v>
      </c>
      <c r="F112" s="6" t="s">
        <v>1027</v>
      </c>
      <c r="G112" s="6" t="s">
        <v>1027</v>
      </c>
      <c r="H112" s="7"/>
      <c r="I112" s="6" t="s">
        <v>752</v>
      </c>
      <c r="J112" s="6">
        <v>0.33</v>
      </c>
      <c r="K112" s="8" t="s">
        <v>960</v>
      </c>
      <c r="L112" s="6" t="s">
        <v>157</v>
      </c>
      <c r="M112" s="6" t="s">
        <v>807</v>
      </c>
      <c r="N112" s="62" t="s">
        <v>961</v>
      </c>
      <c r="O112" s="6" t="s">
        <v>962</v>
      </c>
      <c r="P112" s="9" t="s">
        <v>602</v>
      </c>
      <c r="Q112" s="10"/>
      <c r="R112" s="10"/>
    </row>
    <row r="113" spans="1:18">
      <c r="A113" s="6">
        <v>111</v>
      </c>
      <c r="B113" s="6" t="s">
        <v>461</v>
      </c>
      <c r="C113" s="6" t="s">
        <v>956</v>
      </c>
      <c r="D113" s="6" t="s">
        <v>1028</v>
      </c>
      <c r="E113" s="6" t="s">
        <v>1029</v>
      </c>
      <c r="F113" s="6" t="s">
        <v>1027</v>
      </c>
      <c r="G113" s="6" t="s">
        <v>1027</v>
      </c>
      <c r="H113" s="7"/>
      <c r="I113" s="6" t="s">
        <v>752</v>
      </c>
      <c r="J113" s="6">
        <v>0.33</v>
      </c>
      <c r="K113" s="8" t="s">
        <v>960</v>
      </c>
      <c r="L113" s="6" t="s">
        <v>157</v>
      </c>
      <c r="M113" s="6" t="s">
        <v>807</v>
      </c>
      <c r="N113" s="62" t="s">
        <v>961</v>
      </c>
      <c r="O113" s="6" t="s">
        <v>962</v>
      </c>
      <c r="P113" s="9" t="s">
        <v>602</v>
      </c>
      <c r="Q113" s="10"/>
      <c r="R113" s="10"/>
    </row>
    <row r="114" spans="1:18">
      <c r="A114" s="6">
        <v>112</v>
      </c>
      <c r="B114" s="6" t="s">
        <v>461</v>
      </c>
      <c r="C114" s="6" t="s">
        <v>956</v>
      </c>
      <c r="D114" s="6" t="s">
        <v>1030</v>
      </c>
      <c r="E114" s="6" t="s">
        <v>1031</v>
      </c>
      <c r="F114" s="6" t="s">
        <v>1027</v>
      </c>
      <c r="G114" s="6" t="s">
        <v>1027</v>
      </c>
      <c r="H114" s="7"/>
      <c r="I114" s="6" t="s">
        <v>752</v>
      </c>
      <c r="J114" s="6">
        <v>0.33</v>
      </c>
      <c r="K114" s="8" t="s">
        <v>960</v>
      </c>
      <c r="L114" s="6" t="s">
        <v>157</v>
      </c>
      <c r="M114" s="6" t="s">
        <v>807</v>
      </c>
      <c r="N114" s="62" t="s">
        <v>961</v>
      </c>
      <c r="O114" s="6" t="s">
        <v>962</v>
      </c>
      <c r="P114" s="9" t="s">
        <v>602</v>
      </c>
      <c r="Q114" s="10"/>
      <c r="R114" s="10"/>
    </row>
    <row r="115" spans="1:18">
      <c r="A115" s="6">
        <v>113</v>
      </c>
      <c r="B115" s="6" t="s">
        <v>461</v>
      </c>
      <c r="C115" s="6" t="s">
        <v>956</v>
      </c>
      <c r="D115" s="6" t="s">
        <v>1032</v>
      </c>
      <c r="E115" s="6" t="s">
        <v>1033</v>
      </c>
      <c r="F115" s="6" t="s">
        <v>1027</v>
      </c>
      <c r="G115" s="6" t="s">
        <v>1027</v>
      </c>
      <c r="H115" s="7"/>
      <c r="I115" s="6" t="s">
        <v>752</v>
      </c>
      <c r="J115" s="6">
        <v>0.33</v>
      </c>
      <c r="K115" s="8" t="s">
        <v>960</v>
      </c>
      <c r="L115" s="6" t="s">
        <v>157</v>
      </c>
      <c r="M115" s="6" t="s">
        <v>807</v>
      </c>
      <c r="N115" s="62" t="s">
        <v>961</v>
      </c>
      <c r="O115" s="6" t="s">
        <v>962</v>
      </c>
      <c r="P115" s="9" t="s">
        <v>602</v>
      </c>
      <c r="Q115" s="10"/>
      <c r="R115" s="10"/>
    </row>
    <row r="116" spans="1:18">
      <c r="A116" s="6">
        <v>114</v>
      </c>
      <c r="B116" s="6" t="s">
        <v>461</v>
      </c>
      <c r="C116" s="6" t="s">
        <v>956</v>
      </c>
      <c r="D116" s="6" t="s">
        <v>1034</v>
      </c>
      <c r="E116" s="6" t="s">
        <v>1035</v>
      </c>
      <c r="F116" s="6" t="s">
        <v>1027</v>
      </c>
      <c r="G116" s="6" t="s">
        <v>1027</v>
      </c>
      <c r="H116" s="7"/>
      <c r="I116" s="6" t="s">
        <v>752</v>
      </c>
      <c r="J116" s="6">
        <v>0.33</v>
      </c>
      <c r="K116" s="8" t="s">
        <v>960</v>
      </c>
      <c r="L116" s="6" t="s">
        <v>157</v>
      </c>
      <c r="M116" s="6" t="s">
        <v>807</v>
      </c>
      <c r="N116" s="62" t="s">
        <v>961</v>
      </c>
      <c r="O116" s="6" t="s">
        <v>962</v>
      </c>
      <c r="P116" s="9" t="s">
        <v>602</v>
      </c>
      <c r="Q116" s="10"/>
      <c r="R116" s="10"/>
    </row>
    <row r="117" spans="1:18">
      <c r="A117" s="6">
        <v>115</v>
      </c>
      <c r="B117" s="6" t="s">
        <v>461</v>
      </c>
      <c r="C117" s="6" t="s">
        <v>956</v>
      </c>
      <c r="D117" s="6" t="s">
        <v>1036</v>
      </c>
      <c r="E117" s="6" t="s">
        <v>1037</v>
      </c>
      <c r="F117" s="6" t="s">
        <v>1027</v>
      </c>
      <c r="G117" s="6" t="s">
        <v>1027</v>
      </c>
      <c r="H117" s="7"/>
      <c r="I117" s="6" t="s">
        <v>752</v>
      </c>
      <c r="J117" s="6">
        <v>0.33</v>
      </c>
      <c r="K117" s="8" t="s">
        <v>960</v>
      </c>
      <c r="L117" s="6" t="s">
        <v>157</v>
      </c>
      <c r="M117" s="6" t="s">
        <v>807</v>
      </c>
      <c r="N117" s="62" t="s">
        <v>961</v>
      </c>
      <c r="O117" s="6" t="s">
        <v>962</v>
      </c>
      <c r="P117" s="9" t="s">
        <v>602</v>
      </c>
      <c r="Q117" s="10"/>
      <c r="R117" s="10"/>
    </row>
    <row r="118" spans="1:18">
      <c r="A118" s="6">
        <v>116</v>
      </c>
      <c r="B118" s="6" t="s">
        <v>461</v>
      </c>
      <c r="C118" s="6" t="s">
        <v>956</v>
      </c>
      <c r="D118" s="6" t="s">
        <v>1038</v>
      </c>
      <c r="E118" s="6" t="s">
        <v>1039</v>
      </c>
      <c r="F118" s="6" t="s">
        <v>1027</v>
      </c>
      <c r="G118" s="6" t="s">
        <v>1027</v>
      </c>
      <c r="H118" s="7"/>
      <c r="I118" s="6" t="s">
        <v>752</v>
      </c>
      <c r="J118" s="6">
        <v>0.33</v>
      </c>
      <c r="K118" s="8" t="s">
        <v>960</v>
      </c>
      <c r="L118" s="6" t="s">
        <v>157</v>
      </c>
      <c r="M118" s="6" t="s">
        <v>807</v>
      </c>
      <c r="N118" s="62" t="s">
        <v>961</v>
      </c>
      <c r="O118" s="6" t="s">
        <v>962</v>
      </c>
      <c r="P118" s="9" t="s">
        <v>602</v>
      </c>
      <c r="Q118" s="10"/>
      <c r="R118" s="10"/>
    </row>
    <row r="119" spans="1:18">
      <c r="A119" s="6">
        <v>117</v>
      </c>
      <c r="B119" s="6" t="s">
        <v>461</v>
      </c>
      <c r="C119" s="6" t="s">
        <v>956</v>
      </c>
      <c r="D119" s="6" t="s">
        <v>1040</v>
      </c>
      <c r="E119" s="6" t="s">
        <v>1041</v>
      </c>
      <c r="F119" s="6" t="s">
        <v>1027</v>
      </c>
      <c r="G119" s="6" t="s">
        <v>1027</v>
      </c>
      <c r="H119" s="7"/>
      <c r="I119" s="6" t="s">
        <v>752</v>
      </c>
      <c r="J119" s="6">
        <v>0.33</v>
      </c>
      <c r="K119" s="8" t="s">
        <v>960</v>
      </c>
      <c r="L119" s="6" t="s">
        <v>157</v>
      </c>
      <c r="M119" s="6" t="s">
        <v>807</v>
      </c>
      <c r="N119" s="62" t="s">
        <v>961</v>
      </c>
      <c r="O119" s="6" t="s">
        <v>962</v>
      </c>
      <c r="P119" s="9" t="s">
        <v>602</v>
      </c>
      <c r="Q119" s="10"/>
      <c r="R119" s="10"/>
    </row>
    <row r="120" spans="1:18">
      <c r="A120" s="6">
        <v>118</v>
      </c>
      <c r="B120" s="6" t="s">
        <v>461</v>
      </c>
      <c r="C120" s="6" t="s">
        <v>956</v>
      </c>
      <c r="D120" s="6" t="s">
        <v>1042</v>
      </c>
      <c r="E120" s="6" t="s">
        <v>1041</v>
      </c>
      <c r="F120" s="6" t="s">
        <v>1027</v>
      </c>
      <c r="G120" s="6" t="s">
        <v>1027</v>
      </c>
      <c r="H120" s="7"/>
      <c r="I120" s="6" t="s">
        <v>752</v>
      </c>
      <c r="J120" s="6">
        <v>0.33</v>
      </c>
      <c r="K120" s="8" t="s">
        <v>960</v>
      </c>
      <c r="L120" s="6" t="s">
        <v>157</v>
      </c>
      <c r="M120" s="6" t="s">
        <v>807</v>
      </c>
      <c r="N120" s="62" t="s">
        <v>961</v>
      </c>
      <c r="O120" s="6" t="s">
        <v>962</v>
      </c>
      <c r="P120" s="9" t="s">
        <v>602</v>
      </c>
      <c r="Q120" s="10"/>
      <c r="R120" s="10"/>
    </row>
    <row r="121" spans="1:18">
      <c r="A121" s="6">
        <v>119</v>
      </c>
      <c r="B121" s="6" t="s">
        <v>461</v>
      </c>
      <c r="C121" s="6" t="s">
        <v>956</v>
      </c>
      <c r="D121" s="6" t="s">
        <v>1043</v>
      </c>
      <c r="E121" s="6" t="s">
        <v>1041</v>
      </c>
      <c r="F121" s="6" t="s">
        <v>1027</v>
      </c>
      <c r="G121" s="6" t="s">
        <v>1027</v>
      </c>
      <c r="H121" s="7"/>
      <c r="I121" s="6" t="s">
        <v>752</v>
      </c>
      <c r="J121" s="6">
        <v>0.33</v>
      </c>
      <c r="K121" s="8" t="s">
        <v>960</v>
      </c>
      <c r="L121" s="6" t="s">
        <v>157</v>
      </c>
      <c r="M121" s="6" t="s">
        <v>807</v>
      </c>
      <c r="N121" s="62" t="s">
        <v>961</v>
      </c>
      <c r="O121" s="6" t="s">
        <v>962</v>
      </c>
      <c r="P121" s="9" t="s">
        <v>602</v>
      </c>
      <c r="Q121" s="10"/>
      <c r="R121" s="10"/>
    </row>
    <row r="122" spans="1:18">
      <c r="A122" s="6">
        <v>120</v>
      </c>
      <c r="B122" s="6" t="s">
        <v>461</v>
      </c>
      <c r="C122" s="6" t="s">
        <v>956</v>
      </c>
      <c r="D122" s="6" t="s">
        <v>1044</v>
      </c>
      <c r="E122" s="6" t="s">
        <v>1041</v>
      </c>
      <c r="F122" s="6" t="s">
        <v>1027</v>
      </c>
      <c r="G122" s="6" t="s">
        <v>1027</v>
      </c>
      <c r="H122" s="7"/>
      <c r="I122" s="6" t="s">
        <v>752</v>
      </c>
      <c r="J122" s="6">
        <v>0.33</v>
      </c>
      <c r="K122" s="8" t="s">
        <v>960</v>
      </c>
      <c r="L122" s="6" t="s">
        <v>157</v>
      </c>
      <c r="M122" s="6" t="s">
        <v>807</v>
      </c>
      <c r="N122" s="62" t="s">
        <v>961</v>
      </c>
      <c r="O122" s="6" t="s">
        <v>962</v>
      </c>
      <c r="P122" s="9" t="s">
        <v>602</v>
      </c>
      <c r="Q122" s="10"/>
      <c r="R122" s="10"/>
    </row>
    <row r="123" spans="1:18">
      <c r="A123" s="6">
        <v>121</v>
      </c>
      <c r="B123" s="6" t="s">
        <v>461</v>
      </c>
      <c r="C123" s="6" t="s">
        <v>956</v>
      </c>
      <c r="D123" s="6" t="s">
        <v>1045</v>
      </c>
      <c r="E123" s="6" t="s">
        <v>1041</v>
      </c>
      <c r="F123" s="6" t="s">
        <v>1027</v>
      </c>
      <c r="G123" s="6" t="s">
        <v>1027</v>
      </c>
      <c r="H123" s="7"/>
      <c r="I123" s="6" t="s">
        <v>752</v>
      </c>
      <c r="J123" s="6">
        <v>0.33</v>
      </c>
      <c r="K123" s="8" t="s">
        <v>960</v>
      </c>
      <c r="L123" s="6" t="s">
        <v>157</v>
      </c>
      <c r="M123" s="6" t="s">
        <v>807</v>
      </c>
      <c r="N123" s="62" t="s">
        <v>961</v>
      </c>
      <c r="O123" s="6" t="s">
        <v>962</v>
      </c>
      <c r="P123" s="9" t="s">
        <v>602</v>
      </c>
      <c r="Q123" s="10"/>
      <c r="R123" s="10"/>
    </row>
    <row r="124" spans="1:18">
      <c r="A124" s="6">
        <v>122</v>
      </c>
      <c r="B124" s="6" t="s">
        <v>461</v>
      </c>
      <c r="C124" s="6" t="s">
        <v>956</v>
      </c>
      <c r="D124" s="6" t="s">
        <v>1046</v>
      </c>
      <c r="E124" s="6" t="s">
        <v>1041</v>
      </c>
      <c r="F124" s="6" t="s">
        <v>1027</v>
      </c>
      <c r="G124" s="6" t="s">
        <v>1027</v>
      </c>
      <c r="H124" s="7"/>
      <c r="I124" s="6" t="s">
        <v>752</v>
      </c>
      <c r="J124" s="6">
        <v>0.33</v>
      </c>
      <c r="K124" s="8" t="s">
        <v>960</v>
      </c>
      <c r="L124" s="6" t="s">
        <v>157</v>
      </c>
      <c r="M124" s="6" t="s">
        <v>807</v>
      </c>
      <c r="N124" s="62" t="s">
        <v>961</v>
      </c>
      <c r="O124" s="6" t="s">
        <v>962</v>
      </c>
      <c r="P124" s="9" t="s">
        <v>602</v>
      </c>
      <c r="Q124" s="10"/>
      <c r="R124" s="10"/>
    </row>
    <row r="125" spans="1:18">
      <c r="A125" s="6">
        <v>123</v>
      </c>
      <c r="B125" s="6" t="s">
        <v>461</v>
      </c>
      <c r="C125" s="6" t="s">
        <v>956</v>
      </c>
      <c r="D125" s="6" t="s">
        <v>1047</v>
      </c>
      <c r="E125" s="6" t="s">
        <v>1041</v>
      </c>
      <c r="F125" s="6" t="s">
        <v>1027</v>
      </c>
      <c r="G125" s="6" t="s">
        <v>1027</v>
      </c>
      <c r="H125" s="7"/>
      <c r="I125" s="6" t="s">
        <v>752</v>
      </c>
      <c r="J125" s="6">
        <v>0.33</v>
      </c>
      <c r="K125" s="8" t="s">
        <v>960</v>
      </c>
      <c r="L125" s="6" t="s">
        <v>157</v>
      </c>
      <c r="M125" s="6" t="s">
        <v>807</v>
      </c>
      <c r="N125" s="62" t="s">
        <v>961</v>
      </c>
      <c r="O125" s="6" t="s">
        <v>962</v>
      </c>
      <c r="P125" s="9" t="s">
        <v>602</v>
      </c>
      <c r="Q125" s="10"/>
      <c r="R125" s="10"/>
    </row>
    <row r="126" ht="24" spans="1:18">
      <c r="A126" s="6">
        <v>124</v>
      </c>
      <c r="B126" s="6" t="s">
        <v>461</v>
      </c>
      <c r="C126" s="6" t="s">
        <v>1048</v>
      </c>
      <c r="D126" s="6" t="s">
        <v>1049</v>
      </c>
      <c r="E126" s="6" t="s">
        <v>1050</v>
      </c>
      <c r="F126" s="6" t="s">
        <v>857</v>
      </c>
      <c r="G126" s="8" t="s">
        <v>1051</v>
      </c>
      <c r="H126" s="14">
        <v>20</v>
      </c>
      <c r="I126" s="6">
        <v>270</v>
      </c>
      <c r="J126" s="6">
        <v>0.77</v>
      </c>
      <c r="K126" s="8" t="s">
        <v>1052</v>
      </c>
      <c r="L126" s="6">
        <v>20</v>
      </c>
      <c r="M126" s="6" t="s">
        <v>807</v>
      </c>
      <c r="N126" s="62" t="s">
        <v>1053</v>
      </c>
      <c r="O126" s="6" t="s">
        <v>1054</v>
      </c>
      <c r="P126" s="9" t="s">
        <v>602</v>
      </c>
      <c r="Q126" s="10"/>
      <c r="R126" s="10"/>
    </row>
    <row r="127" spans="1:18">
      <c r="A127" s="6">
        <v>125</v>
      </c>
      <c r="B127" s="6" t="s">
        <v>461</v>
      </c>
      <c r="C127" s="6" t="s">
        <v>1055</v>
      </c>
      <c r="D127" s="6" t="s">
        <v>1056</v>
      </c>
      <c r="E127" s="6" t="s">
        <v>1057</v>
      </c>
      <c r="F127" s="6" t="s">
        <v>1058</v>
      </c>
      <c r="G127" s="6" t="s">
        <v>857</v>
      </c>
      <c r="H127" s="7">
        <v>885</v>
      </c>
      <c r="I127" s="6">
        <v>144</v>
      </c>
      <c r="J127" s="6">
        <v>0.33</v>
      </c>
      <c r="K127" s="8" t="s">
        <v>555</v>
      </c>
      <c r="L127" s="6">
        <v>20</v>
      </c>
      <c r="M127" s="6" t="s">
        <v>753</v>
      </c>
      <c r="N127" s="62" t="s">
        <v>1059</v>
      </c>
      <c r="O127" s="6" t="s">
        <v>1060</v>
      </c>
      <c r="P127" s="9" t="s">
        <v>602</v>
      </c>
      <c r="Q127" s="10"/>
      <c r="R127" s="10"/>
    </row>
    <row r="128" spans="1:18">
      <c r="A128" s="6">
        <v>126</v>
      </c>
      <c r="B128" s="6" t="s">
        <v>461</v>
      </c>
      <c r="C128" s="6" t="s">
        <v>1055</v>
      </c>
      <c r="D128" s="6" t="s">
        <v>1061</v>
      </c>
      <c r="E128" s="6" t="s">
        <v>1062</v>
      </c>
      <c r="F128" s="11"/>
      <c r="G128" s="11"/>
      <c r="H128" s="7"/>
      <c r="I128" s="6">
        <v>144</v>
      </c>
      <c r="J128" s="6">
        <v>0.33</v>
      </c>
      <c r="K128" s="8" t="s">
        <v>555</v>
      </c>
      <c r="L128" s="6">
        <v>20</v>
      </c>
      <c r="M128" s="6" t="s">
        <v>753</v>
      </c>
      <c r="N128" s="62" t="s">
        <v>1059</v>
      </c>
      <c r="O128" s="6" t="s">
        <v>1060</v>
      </c>
      <c r="P128" s="9" t="s">
        <v>602</v>
      </c>
      <c r="Q128" s="10"/>
      <c r="R128" s="10"/>
    </row>
    <row r="129" spans="1:18">
      <c r="A129" s="6">
        <v>127</v>
      </c>
      <c r="B129" s="6" t="s">
        <v>461</v>
      </c>
      <c r="C129" s="6" t="s">
        <v>1055</v>
      </c>
      <c r="D129" s="6" t="s">
        <v>1063</v>
      </c>
      <c r="E129" s="6" t="s">
        <v>1064</v>
      </c>
      <c r="F129" s="11"/>
      <c r="G129" s="6" t="s">
        <v>1065</v>
      </c>
      <c r="H129" s="7"/>
      <c r="I129" s="6">
        <v>144</v>
      </c>
      <c r="J129" s="6">
        <v>0.33</v>
      </c>
      <c r="K129" s="8" t="s">
        <v>555</v>
      </c>
      <c r="L129" s="6">
        <v>20</v>
      </c>
      <c r="M129" s="6" t="s">
        <v>753</v>
      </c>
      <c r="N129" s="62" t="s">
        <v>1059</v>
      </c>
      <c r="O129" s="6" t="s">
        <v>1060</v>
      </c>
      <c r="P129" s="9" t="s">
        <v>602</v>
      </c>
      <c r="Q129" s="10"/>
      <c r="R129" s="10"/>
    </row>
    <row r="130" spans="1:18">
      <c r="A130" s="6">
        <v>128</v>
      </c>
      <c r="B130" s="6" t="s">
        <v>461</v>
      </c>
      <c r="C130" s="6" t="s">
        <v>1055</v>
      </c>
      <c r="D130" s="6" t="s">
        <v>1066</v>
      </c>
      <c r="E130" s="6" t="s">
        <v>1067</v>
      </c>
      <c r="F130" s="6" t="s">
        <v>921</v>
      </c>
      <c r="G130" s="6" t="s">
        <v>1065</v>
      </c>
      <c r="H130" s="7"/>
      <c r="I130" s="6">
        <v>144</v>
      </c>
      <c r="J130" s="6">
        <v>0.33</v>
      </c>
      <c r="K130" s="8" t="s">
        <v>555</v>
      </c>
      <c r="L130" s="6">
        <v>20</v>
      </c>
      <c r="M130" s="6" t="s">
        <v>753</v>
      </c>
      <c r="N130" s="62" t="s">
        <v>1059</v>
      </c>
      <c r="O130" s="6" t="s">
        <v>1060</v>
      </c>
      <c r="P130" s="9" t="s">
        <v>602</v>
      </c>
      <c r="Q130" s="10"/>
      <c r="R130" s="10"/>
    </row>
    <row r="131" spans="1:18">
      <c r="A131" s="6">
        <v>129</v>
      </c>
      <c r="B131" s="6" t="s">
        <v>461</v>
      </c>
      <c r="C131" s="6" t="s">
        <v>1055</v>
      </c>
      <c r="D131" s="6" t="s">
        <v>1068</v>
      </c>
      <c r="E131" s="6" t="s">
        <v>1069</v>
      </c>
      <c r="F131" s="6" t="s">
        <v>921</v>
      </c>
      <c r="G131" s="6" t="s">
        <v>1065</v>
      </c>
      <c r="H131" s="7"/>
      <c r="I131" s="6">
        <v>144</v>
      </c>
      <c r="J131" s="6">
        <v>0.33</v>
      </c>
      <c r="K131" s="8" t="s">
        <v>555</v>
      </c>
      <c r="L131" s="6">
        <v>20</v>
      </c>
      <c r="M131" s="6" t="s">
        <v>753</v>
      </c>
      <c r="N131" s="62" t="s">
        <v>1059</v>
      </c>
      <c r="O131" s="6" t="s">
        <v>1060</v>
      </c>
      <c r="P131" s="9" t="s">
        <v>602</v>
      </c>
      <c r="Q131" s="10"/>
      <c r="R131" s="10"/>
    </row>
    <row r="132" spans="1:18">
      <c r="A132" s="6">
        <v>130</v>
      </c>
      <c r="B132" s="6" t="s">
        <v>461</v>
      </c>
      <c r="C132" s="6" t="s">
        <v>1055</v>
      </c>
      <c r="D132" s="6" t="s">
        <v>1070</v>
      </c>
      <c r="E132" s="6" t="s">
        <v>1071</v>
      </c>
      <c r="F132" s="6" t="s">
        <v>921</v>
      </c>
      <c r="G132" s="6" t="s">
        <v>1065</v>
      </c>
      <c r="H132" s="7"/>
      <c r="I132" s="6">
        <v>144</v>
      </c>
      <c r="J132" s="6">
        <v>0.33</v>
      </c>
      <c r="K132" s="8" t="s">
        <v>555</v>
      </c>
      <c r="L132" s="6">
        <v>20</v>
      </c>
      <c r="M132" s="6" t="s">
        <v>753</v>
      </c>
      <c r="N132" s="62" t="s">
        <v>1059</v>
      </c>
      <c r="O132" s="6" t="s">
        <v>1060</v>
      </c>
      <c r="P132" s="9" t="s">
        <v>602</v>
      </c>
      <c r="Q132" s="10"/>
      <c r="R132" s="10"/>
    </row>
    <row r="133" spans="1:18">
      <c r="A133" s="6">
        <v>131</v>
      </c>
      <c r="B133" s="6" t="s">
        <v>461</v>
      </c>
      <c r="C133" s="6" t="s">
        <v>1055</v>
      </c>
      <c r="D133" s="6" t="s">
        <v>1072</v>
      </c>
      <c r="E133" s="6" t="s">
        <v>1073</v>
      </c>
      <c r="F133" s="6" t="s">
        <v>921</v>
      </c>
      <c r="G133" s="11"/>
      <c r="H133" s="7"/>
      <c r="I133" s="6">
        <v>144</v>
      </c>
      <c r="J133" s="6">
        <v>0.33</v>
      </c>
      <c r="K133" s="8" t="s">
        <v>555</v>
      </c>
      <c r="L133" s="6">
        <v>20</v>
      </c>
      <c r="M133" s="6" t="s">
        <v>753</v>
      </c>
      <c r="N133" s="62" t="s">
        <v>1059</v>
      </c>
      <c r="O133" s="6" t="s">
        <v>1060</v>
      </c>
      <c r="P133" s="9" t="s">
        <v>602</v>
      </c>
      <c r="Q133" s="10"/>
      <c r="R133" s="10"/>
    </row>
    <row r="134" spans="1:18">
      <c r="A134" s="6">
        <v>132</v>
      </c>
      <c r="B134" s="6" t="s">
        <v>461</v>
      </c>
      <c r="C134" s="6" t="s">
        <v>1055</v>
      </c>
      <c r="D134" s="6" t="s">
        <v>1074</v>
      </c>
      <c r="E134" s="6" t="s">
        <v>1075</v>
      </c>
      <c r="F134" s="11"/>
      <c r="G134" s="11"/>
      <c r="H134" s="7"/>
      <c r="I134" s="6">
        <v>144</v>
      </c>
      <c r="J134" s="6">
        <v>0.33</v>
      </c>
      <c r="K134" s="8" t="s">
        <v>555</v>
      </c>
      <c r="L134" s="6">
        <v>20</v>
      </c>
      <c r="M134" s="6" t="s">
        <v>753</v>
      </c>
      <c r="N134" s="62" t="s">
        <v>1059</v>
      </c>
      <c r="O134" s="6" t="s">
        <v>1060</v>
      </c>
      <c r="P134" s="9" t="s">
        <v>602</v>
      </c>
      <c r="Q134" s="10"/>
      <c r="R134" s="10"/>
    </row>
    <row r="135" spans="1:18">
      <c r="A135" s="6">
        <v>133</v>
      </c>
      <c r="B135" s="6" t="s">
        <v>461</v>
      </c>
      <c r="C135" s="6" t="s">
        <v>1055</v>
      </c>
      <c r="D135" s="6" t="s">
        <v>1076</v>
      </c>
      <c r="E135" s="6" t="s">
        <v>1077</v>
      </c>
      <c r="F135" s="11"/>
      <c r="G135" s="11"/>
      <c r="H135" s="7"/>
      <c r="I135" s="6">
        <v>144</v>
      </c>
      <c r="J135" s="6">
        <v>0.33</v>
      </c>
      <c r="K135" s="8" t="s">
        <v>555</v>
      </c>
      <c r="L135" s="6">
        <v>20</v>
      </c>
      <c r="M135" s="6" t="s">
        <v>753</v>
      </c>
      <c r="N135" s="62" t="s">
        <v>1059</v>
      </c>
      <c r="O135" s="6" t="s">
        <v>1060</v>
      </c>
      <c r="P135" s="9" t="s">
        <v>602</v>
      </c>
      <c r="Q135" s="10"/>
      <c r="R135" s="10"/>
    </row>
    <row r="136" spans="1:18">
      <c r="A136" s="6">
        <v>134</v>
      </c>
      <c r="B136" s="6" t="s">
        <v>461</v>
      </c>
      <c r="C136" s="6" t="s">
        <v>1055</v>
      </c>
      <c r="D136" s="6" t="s">
        <v>1078</v>
      </c>
      <c r="E136" s="6" t="s">
        <v>1079</v>
      </c>
      <c r="F136" s="11"/>
      <c r="G136" s="11"/>
      <c r="H136" s="7"/>
      <c r="I136" s="6">
        <v>144</v>
      </c>
      <c r="J136" s="6">
        <v>0.33</v>
      </c>
      <c r="K136" s="8" t="s">
        <v>555</v>
      </c>
      <c r="L136" s="6">
        <v>20</v>
      </c>
      <c r="M136" s="6" t="s">
        <v>753</v>
      </c>
      <c r="N136" s="62" t="s">
        <v>1059</v>
      </c>
      <c r="O136" s="6" t="s">
        <v>1060</v>
      </c>
      <c r="P136" s="9" t="s">
        <v>602</v>
      </c>
      <c r="Q136" s="10"/>
      <c r="R136" s="10"/>
    </row>
    <row r="137" spans="1:18">
      <c r="A137" s="6">
        <v>135</v>
      </c>
      <c r="B137" s="6" t="s">
        <v>461</v>
      </c>
      <c r="C137" s="6" t="s">
        <v>1055</v>
      </c>
      <c r="D137" s="6" t="s">
        <v>1080</v>
      </c>
      <c r="E137" s="6" t="s">
        <v>1081</v>
      </c>
      <c r="F137" s="11"/>
      <c r="G137" s="11"/>
      <c r="H137" s="7"/>
      <c r="I137" s="6">
        <v>144</v>
      </c>
      <c r="J137" s="6">
        <v>0.33</v>
      </c>
      <c r="K137" s="8" t="s">
        <v>555</v>
      </c>
      <c r="L137" s="6">
        <v>20</v>
      </c>
      <c r="M137" s="6" t="s">
        <v>753</v>
      </c>
      <c r="N137" s="62" t="s">
        <v>1059</v>
      </c>
      <c r="O137" s="6" t="s">
        <v>1060</v>
      </c>
      <c r="P137" s="9" t="s">
        <v>602</v>
      </c>
      <c r="Q137" s="10"/>
      <c r="R137" s="10"/>
    </row>
    <row r="138" spans="1:18">
      <c r="A138" s="6">
        <v>136</v>
      </c>
      <c r="B138" s="6" t="s">
        <v>461</v>
      </c>
      <c r="C138" s="6" t="s">
        <v>1055</v>
      </c>
      <c r="D138" s="6" t="s">
        <v>1082</v>
      </c>
      <c r="E138" s="6" t="s">
        <v>1083</v>
      </c>
      <c r="F138" s="11"/>
      <c r="G138" s="11"/>
      <c r="H138" s="7"/>
      <c r="I138" s="6">
        <v>144</v>
      </c>
      <c r="J138" s="6">
        <v>0.33</v>
      </c>
      <c r="K138" s="8" t="s">
        <v>555</v>
      </c>
      <c r="L138" s="6">
        <v>20</v>
      </c>
      <c r="M138" s="6" t="s">
        <v>753</v>
      </c>
      <c r="N138" s="62" t="s">
        <v>1059</v>
      </c>
      <c r="O138" s="6" t="s">
        <v>1060</v>
      </c>
      <c r="P138" s="9" t="s">
        <v>602</v>
      </c>
      <c r="Q138" s="10"/>
      <c r="R138" s="10"/>
    </row>
    <row r="139" spans="1:18">
      <c r="A139" s="6">
        <v>137</v>
      </c>
      <c r="B139" s="6" t="s">
        <v>461</v>
      </c>
      <c r="C139" s="6" t="s">
        <v>1055</v>
      </c>
      <c r="D139" s="6" t="s">
        <v>1084</v>
      </c>
      <c r="E139" s="6" t="s">
        <v>1085</v>
      </c>
      <c r="F139" s="11"/>
      <c r="G139" s="11"/>
      <c r="H139" s="7"/>
      <c r="I139" s="6">
        <v>144</v>
      </c>
      <c r="J139" s="6">
        <v>0.33</v>
      </c>
      <c r="K139" s="8" t="s">
        <v>555</v>
      </c>
      <c r="L139" s="6">
        <v>20</v>
      </c>
      <c r="M139" s="6" t="s">
        <v>753</v>
      </c>
      <c r="N139" s="62" t="s">
        <v>1059</v>
      </c>
      <c r="O139" s="6" t="s">
        <v>1060</v>
      </c>
      <c r="P139" s="9" t="s">
        <v>602</v>
      </c>
      <c r="Q139" s="10"/>
      <c r="R139" s="10"/>
    </row>
    <row r="140" spans="1:18">
      <c r="A140" s="6">
        <v>138</v>
      </c>
      <c r="B140" s="6" t="s">
        <v>461</v>
      </c>
      <c r="C140" s="6" t="s">
        <v>1055</v>
      </c>
      <c r="D140" s="6" t="s">
        <v>1086</v>
      </c>
      <c r="E140" s="6" t="s">
        <v>1087</v>
      </c>
      <c r="F140" s="11"/>
      <c r="G140" s="11"/>
      <c r="H140" s="7"/>
      <c r="I140" s="6">
        <v>144</v>
      </c>
      <c r="J140" s="6">
        <v>0.33</v>
      </c>
      <c r="K140" s="8" t="s">
        <v>555</v>
      </c>
      <c r="L140" s="6">
        <v>20</v>
      </c>
      <c r="M140" s="6" t="s">
        <v>753</v>
      </c>
      <c r="N140" s="62" t="s">
        <v>1059</v>
      </c>
      <c r="O140" s="6" t="s">
        <v>1060</v>
      </c>
      <c r="P140" s="9" t="s">
        <v>602</v>
      </c>
      <c r="Q140" s="10"/>
      <c r="R140" s="10"/>
    </row>
    <row r="141" spans="1:18">
      <c r="A141" s="6">
        <v>139</v>
      </c>
      <c r="B141" s="6" t="s">
        <v>461</v>
      </c>
      <c r="C141" s="6" t="s">
        <v>1055</v>
      </c>
      <c r="D141" s="6" t="s">
        <v>1088</v>
      </c>
      <c r="E141" s="6" t="s">
        <v>1089</v>
      </c>
      <c r="F141" s="11"/>
      <c r="G141" s="11"/>
      <c r="H141" s="7"/>
      <c r="I141" s="6">
        <v>144</v>
      </c>
      <c r="J141" s="6">
        <v>0.33</v>
      </c>
      <c r="K141" s="8" t="s">
        <v>555</v>
      </c>
      <c r="L141" s="6">
        <v>20</v>
      </c>
      <c r="M141" s="6" t="s">
        <v>753</v>
      </c>
      <c r="N141" s="62" t="s">
        <v>1059</v>
      </c>
      <c r="O141" s="6" t="s">
        <v>1060</v>
      </c>
      <c r="P141" s="9" t="s">
        <v>602</v>
      </c>
      <c r="Q141" s="10"/>
      <c r="R141" s="10"/>
    </row>
    <row r="142" spans="1:18">
      <c r="A142" s="6">
        <v>140</v>
      </c>
      <c r="B142" s="6" t="s">
        <v>461</v>
      </c>
      <c r="C142" s="6" t="s">
        <v>1055</v>
      </c>
      <c r="D142" s="6" t="s">
        <v>1090</v>
      </c>
      <c r="E142" s="6" t="s">
        <v>1091</v>
      </c>
      <c r="F142" s="11"/>
      <c r="G142" s="11"/>
      <c r="H142" s="7"/>
      <c r="I142" s="6">
        <v>144</v>
      </c>
      <c r="J142" s="6">
        <v>0.33</v>
      </c>
      <c r="K142" s="8" t="s">
        <v>555</v>
      </c>
      <c r="L142" s="6">
        <v>20</v>
      </c>
      <c r="M142" s="6" t="s">
        <v>753</v>
      </c>
      <c r="N142" s="62" t="s">
        <v>1059</v>
      </c>
      <c r="O142" s="6" t="s">
        <v>1060</v>
      </c>
      <c r="P142" s="9" t="s">
        <v>602</v>
      </c>
      <c r="Q142" s="10"/>
      <c r="R142" s="10"/>
    </row>
    <row r="143" spans="1:18">
      <c r="A143" s="6">
        <v>141</v>
      </c>
      <c r="B143" s="6" t="s">
        <v>461</v>
      </c>
      <c r="C143" s="6" t="s">
        <v>1055</v>
      </c>
      <c r="D143" s="6" t="s">
        <v>1092</v>
      </c>
      <c r="E143" s="6" t="s">
        <v>1093</v>
      </c>
      <c r="F143" s="11"/>
      <c r="G143" s="11"/>
      <c r="H143" s="7"/>
      <c r="I143" s="6">
        <v>144</v>
      </c>
      <c r="J143" s="6">
        <v>0.33</v>
      </c>
      <c r="K143" s="8" t="s">
        <v>555</v>
      </c>
      <c r="L143" s="6">
        <v>20</v>
      </c>
      <c r="M143" s="6" t="s">
        <v>753</v>
      </c>
      <c r="N143" s="62" t="s">
        <v>1059</v>
      </c>
      <c r="O143" s="6" t="s">
        <v>1060</v>
      </c>
      <c r="P143" s="9" t="s">
        <v>602</v>
      </c>
      <c r="Q143" s="10"/>
      <c r="R143" s="10"/>
    </row>
    <row r="144" spans="1:18">
      <c r="A144" s="6">
        <v>142</v>
      </c>
      <c r="B144" s="6" t="s">
        <v>461</v>
      </c>
      <c r="C144" s="6" t="s">
        <v>1055</v>
      </c>
      <c r="D144" s="6" t="s">
        <v>1094</v>
      </c>
      <c r="E144" s="6" t="s">
        <v>1095</v>
      </c>
      <c r="F144" s="11"/>
      <c r="G144" s="11"/>
      <c r="H144" s="7"/>
      <c r="I144" s="6">
        <v>144</v>
      </c>
      <c r="J144" s="6">
        <v>0.33</v>
      </c>
      <c r="K144" s="8" t="s">
        <v>555</v>
      </c>
      <c r="L144" s="6">
        <v>20</v>
      </c>
      <c r="M144" s="6" t="s">
        <v>753</v>
      </c>
      <c r="N144" s="62" t="s">
        <v>1059</v>
      </c>
      <c r="O144" s="6" t="s">
        <v>1060</v>
      </c>
      <c r="P144" s="9" t="s">
        <v>602</v>
      </c>
      <c r="Q144" s="10"/>
      <c r="R144" s="10"/>
    </row>
    <row r="145" spans="1:18">
      <c r="A145" s="6">
        <v>143</v>
      </c>
      <c r="B145" s="6" t="s">
        <v>461</v>
      </c>
      <c r="C145" s="6" t="s">
        <v>1055</v>
      </c>
      <c r="D145" s="6" t="s">
        <v>1096</v>
      </c>
      <c r="E145" s="6" t="s">
        <v>1097</v>
      </c>
      <c r="F145" s="6" t="s">
        <v>1058</v>
      </c>
      <c r="G145" s="11"/>
      <c r="H145" s="7"/>
      <c r="I145" s="6">
        <v>144</v>
      </c>
      <c r="J145" s="6">
        <v>0.33</v>
      </c>
      <c r="K145" s="8" t="s">
        <v>555</v>
      </c>
      <c r="L145" s="6">
        <v>20</v>
      </c>
      <c r="M145" s="6" t="s">
        <v>753</v>
      </c>
      <c r="N145" s="62" t="s">
        <v>1059</v>
      </c>
      <c r="O145" s="6" t="s">
        <v>1060</v>
      </c>
      <c r="P145" s="9" t="s">
        <v>602</v>
      </c>
      <c r="Q145" s="10"/>
      <c r="R145" s="10"/>
    </row>
    <row r="146" spans="1:18">
      <c r="A146" s="6">
        <v>144</v>
      </c>
      <c r="B146" s="6" t="s">
        <v>461</v>
      </c>
      <c r="C146" s="6" t="s">
        <v>1055</v>
      </c>
      <c r="D146" s="6" t="s">
        <v>1098</v>
      </c>
      <c r="E146" s="6" t="s">
        <v>1097</v>
      </c>
      <c r="F146" s="6" t="s">
        <v>1058</v>
      </c>
      <c r="G146" s="11"/>
      <c r="H146" s="7"/>
      <c r="I146" s="6">
        <v>144</v>
      </c>
      <c r="J146" s="6">
        <v>0.33</v>
      </c>
      <c r="K146" s="8" t="s">
        <v>555</v>
      </c>
      <c r="L146" s="6">
        <v>20</v>
      </c>
      <c r="M146" s="6" t="s">
        <v>753</v>
      </c>
      <c r="N146" s="62" t="s">
        <v>1059</v>
      </c>
      <c r="O146" s="6" t="s">
        <v>1060</v>
      </c>
      <c r="P146" s="9" t="s">
        <v>602</v>
      </c>
      <c r="Q146" s="10"/>
      <c r="R146" s="10"/>
    </row>
    <row r="147" spans="1:18">
      <c r="A147" s="6">
        <v>145</v>
      </c>
      <c r="B147" s="6" t="s">
        <v>461</v>
      </c>
      <c r="C147" s="6" t="s">
        <v>1055</v>
      </c>
      <c r="D147" s="6" t="s">
        <v>1099</v>
      </c>
      <c r="E147" s="6" t="s">
        <v>1097</v>
      </c>
      <c r="F147" s="6" t="s">
        <v>1058</v>
      </c>
      <c r="G147" s="11"/>
      <c r="H147" s="7"/>
      <c r="I147" s="6">
        <v>144</v>
      </c>
      <c r="J147" s="6">
        <v>0.33</v>
      </c>
      <c r="K147" s="8" t="s">
        <v>555</v>
      </c>
      <c r="L147" s="6">
        <v>20</v>
      </c>
      <c r="M147" s="6" t="s">
        <v>753</v>
      </c>
      <c r="N147" s="62" t="s">
        <v>1059</v>
      </c>
      <c r="O147" s="6" t="s">
        <v>1060</v>
      </c>
      <c r="P147" s="9" t="s">
        <v>602</v>
      </c>
      <c r="Q147" s="10"/>
      <c r="R147" s="10"/>
    </row>
    <row r="148" spans="1:18">
      <c r="A148" s="6">
        <v>146</v>
      </c>
      <c r="B148" s="6" t="s">
        <v>461</v>
      </c>
      <c r="C148" s="6" t="s">
        <v>1055</v>
      </c>
      <c r="D148" s="6" t="s">
        <v>1100</v>
      </c>
      <c r="E148" s="6" t="s">
        <v>1097</v>
      </c>
      <c r="F148" s="6" t="s">
        <v>1058</v>
      </c>
      <c r="G148" s="11"/>
      <c r="H148" s="7"/>
      <c r="I148" s="6">
        <v>144</v>
      </c>
      <c r="J148" s="6">
        <v>0.33</v>
      </c>
      <c r="K148" s="8" t="s">
        <v>555</v>
      </c>
      <c r="L148" s="6">
        <v>20</v>
      </c>
      <c r="M148" s="6" t="s">
        <v>753</v>
      </c>
      <c r="N148" s="62" t="s">
        <v>1059</v>
      </c>
      <c r="O148" s="6" t="s">
        <v>1060</v>
      </c>
      <c r="P148" s="9" t="s">
        <v>602</v>
      </c>
      <c r="Q148" s="10"/>
      <c r="R148" s="10"/>
    </row>
    <row r="149" ht="17.1" customHeight="1" spans="1:18">
      <c r="A149" s="6">
        <v>147</v>
      </c>
      <c r="B149" s="6" t="s">
        <v>461</v>
      </c>
      <c r="C149" s="6" t="s">
        <v>1101</v>
      </c>
      <c r="D149" s="6" t="s">
        <v>1102</v>
      </c>
      <c r="E149" s="6" t="s">
        <v>1103</v>
      </c>
      <c r="F149" s="11"/>
      <c r="G149" s="11"/>
      <c r="H149" s="7">
        <v>398</v>
      </c>
      <c r="I149" s="6">
        <v>30</v>
      </c>
      <c r="J149" s="6">
        <v>0.6</v>
      </c>
      <c r="K149" s="8" t="s">
        <v>1104</v>
      </c>
      <c r="L149" s="6">
        <v>20</v>
      </c>
      <c r="M149" s="6" t="s">
        <v>807</v>
      </c>
      <c r="N149" s="62" t="s">
        <v>1105</v>
      </c>
      <c r="O149" s="6" t="s">
        <v>1106</v>
      </c>
      <c r="P149" s="9" t="s">
        <v>602</v>
      </c>
      <c r="Q149" s="10"/>
      <c r="R149" s="10"/>
    </row>
    <row r="150" spans="1:18">
      <c r="A150" s="6">
        <v>148</v>
      </c>
      <c r="B150" s="6" t="s">
        <v>461</v>
      </c>
      <c r="C150" s="6" t="s">
        <v>1101</v>
      </c>
      <c r="D150" s="6" t="s">
        <v>1107</v>
      </c>
      <c r="E150" s="6" t="s">
        <v>1108</v>
      </c>
      <c r="F150" s="11"/>
      <c r="G150" s="11"/>
      <c r="H150" s="7"/>
      <c r="I150" s="6">
        <v>30</v>
      </c>
      <c r="J150" s="6">
        <v>0.6</v>
      </c>
      <c r="K150" s="8" t="s">
        <v>1104</v>
      </c>
      <c r="L150" s="6">
        <v>20</v>
      </c>
      <c r="M150" s="6" t="s">
        <v>807</v>
      </c>
      <c r="N150" s="62" t="s">
        <v>1105</v>
      </c>
      <c r="O150" s="6" t="s">
        <v>1106</v>
      </c>
      <c r="P150" s="9" t="s">
        <v>602</v>
      </c>
      <c r="Q150" s="10"/>
      <c r="R150" s="10"/>
    </row>
    <row r="151" ht="17.1" customHeight="1" spans="1:18">
      <c r="A151" s="6"/>
      <c r="B151" s="6"/>
      <c r="C151" s="6"/>
      <c r="D151" s="6"/>
      <c r="E151" s="6" t="s">
        <v>1109</v>
      </c>
      <c r="F151" s="11"/>
      <c r="G151" s="11"/>
      <c r="H151" s="7"/>
      <c r="I151" s="6"/>
      <c r="J151" s="6"/>
      <c r="K151" s="8"/>
      <c r="L151" s="6"/>
      <c r="M151" s="6"/>
      <c r="N151" s="62" t="s">
        <v>1105</v>
      </c>
      <c r="O151" s="6"/>
      <c r="P151" s="9" t="s">
        <v>602</v>
      </c>
      <c r="Q151" s="10"/>
      <c r="R151" s="10"/>
    </row>
    <row r="152" spans="1:18">
      <c r="A152" s="6">
        <v>149</v>
      </c>
      <c r="B152" s="6" t="s">
        <v>461</v>
      </c>
      <c r="C152" s="6" t="s">
        <v>1101</v>
      </c>
      <c r="D152" s="6" t="s">
        <v>1110</v>
      </c>
      <c r="E152" s="6" t="s">
        <v>1108</v>
      </c>
      <c r="F152" s="11"/>
      <c r="G152" s="11"/>
      <c r="H152" s="7"/>
      <c r="I152" s="6">
        <v>30</v>
      </c>
      <c r="J152" s="6">
        <v>0.6</v>
      </c>
      <c r="K152" s="8" t="s">
        <v>1104</v>
      </c>
      <c r="L152" s="6">
        <v>20</v>
      </c>
      <c r="M152" s="6" t="s">
        <v>807</v>
      </c>
      <c r="N152" s="62" t="s">
        <v>1105</v>
      </c>
      <c r="O152" s="6" t="s">
        <v>1106</v>
      </c>
      <c r="P152" s="9" t="s">
        <v>602</v>
      </c>
      <c r="Q152" s="10"/>
      <c r="R152" s="10"/>
    </row>
    <row r="153" ht="17.1" customHeight="1" spans="1:18">
      <c r="A153" s="6"/>
      <c r="B153" s="6"/>
      <c r="C153" s="6"/>
      <c r="D153" s="6"/>
      <c r="E153" s="6" t="s">
        <v>1111</v>
      </c>
      <c r="F153" s="11"/>
      <c r="G153" s="11"/>
      <c r="H153" s="7"/>
      <c r="I153" s="6"/>
      <c r="J153" s="6"/>
      <c r="K153" s="8"/>
      <c r="L153" s="6"/>
      <c r="M153" s="6"/>
      <c r="N153" s="62" t="s">
        <v>1105</v>
      </c>
      <c r="O153" s="6"/>
      <c r="P153" s="9" t="s">
        <v>602</v>
      </c>
      <c r="Q153" s="10"/>
      <c r="R153" s="10"/>
    </row>
    <row r="154" spans="1:18">
      <c r="A154" s="6">
        <v>150</v>
      </c>
      <c r="B154" s="6" t="s">
        <v>461</v>
      </c>
      <c r="C154" s="6" t="s">
        <v>1101</v>
      </c>
      <c r="D154" s="63" t="s">
        <v>1112</v>
      </c>
      <c r="E154" s="6" t="s">
        <v>1108</v>
      </c>
      <c r="F154" s="11"/>
      <c r="G154" s="11"/>
      <c r="H154" s="7"/>
      <c r="I154" s="6">
        <v>30</v>
      </c>
      <c r="J154" s="6">
        <v>0.6</v>
      </c>
      <c r="K154" s="8" t="s">
        <v>1104</v>
      </c>
      <c r="L154" s="6">
        <v>20</v>
      </c>
      <c r="M154" s="6" t="s">
        <v>807</v>
      </c>
      <c r="N154" s="62" t="s">
        <v>1105</v>
      </c>
      <c r="O154" s="6" t="s">
        <v>1106</v>
      </c>
      <c r="P154" s="9" t="s">
        <v>602</v>
      </c>
      <c r="Q154" s="10"/>
      <c r="R154" s="10"/>
    </row>
    <row r="155" ht="17.1" customHeight="1" spans="1:18">
      <c r="A155" s="6"/>
      <c r="B155" s="6"/>
      <c r="C155" s="6"/>
      <c r="D155" s="15"/>
      <c r="E155" s="6" t="s">
        <v>1113</v>
      </c>
      <c r="F155" s="11"/>
      <c r="G155" s="11"/>
      <c r="H155" s="7"/>
      <c r="I155" s="6"/>
      <c r="J155" s="6"/>
      <c r="K155" s="8"/>
      <c r="L155" s="6"/>
      <c r="M155" s="6"/>
      <c r="N155" s="62" t="s">
        <v>1105</v>
      </c>
      <c r="O155" s="6"/>
      <c r="P155" s="9" t="s">
        <v>602</v>
      </c>
      <c r="Q155" s="10"/>
      <c r="R155" s="10"/>
    </row>
    <row r="156" spans="1:18">
      <c r="A156" s="6">
        <v>151</v>
      </c>
      <c r="B156" s="6" t="s">
        <v>461</v>
      </c>
      <c r="C156" s="6" t="s">
        <v>1101</v>
      </c>
      <c r="D156" s="6" t="s">
        <v>1114</v>
      </c>
      <c r="E156" s="6" t="s">
        <v>1108</v>
      </c>
      <c r="F156" s="11"/>
      <c r="G156" s="11"/>
      <c r="H156" s="7"/>
      <c r="I156" s="6">
        <v>30</v>
      </c>
      <c r="J156" s="6">
        <v>0.6</v>
      </c>
      <c r="K156" s="8" t="s">
        <v>1104</v>
      </c>
      <c r="L156" s="6">
        <v>20</v>
      </c>
      <c r="M156" s="6" t="s">
        <v>807</v>
      </c>
      <c r="N156" s="62" t="s">
        <v>1105</v>
      </c>
      <c r="O156" s="6" t="s">
        <v>1106</v>
      </c>
      <c r="P156" s="9" t="s">
        <v>602</v>
      </c>
      <c r="Q156" s="10"/>
      <c r="R156" s="10"/>
    </row>
    <row r="157" spans="1:18">
      <c r="A157" s="6"/>
      <c r="B157" s="6"/>
      <c r="C157" s="6"/>
      <c r="D157" s="6"/>
      <c r="E157" s="6" t="s">
        <v>1115</v>
      </c>
      <c r="F157" s="11"/>
      <c r="G157" s="11"/>
      <c r="H157" s="7"/>
      <c r="I157" s="6"/>
      <c r="J157" s="6"/>
      <c r="K157" s="8"/>
      <c r="L157" s="6"/>
      <c r="M157" s="6"/>
      <c r="N157" s="62" t="s">
        <v>1105</v>
      </c>
      <c r="O157" s="6"/>
      <c r="P157" s="9" t="s">
        <v>602</v>
      </c>
      <c r="Q157" s="10"/>
      <c r="R157" s="10"/>
    </row>
    <row r="158" ht="17.1" customHeight="1" spans="1:18">
      <c r="A158" s="6">
        <v>152</v>
      </c>
      <c r="B158" s="6" t="s">
        <v>461</v>
      </c>
      <c r="C158" s="6" t="s">
        <v>1101</v>
      </c>
      <c r="D158" s="6" t="s">
        <v>1116</v>
      </c>
      <c r="E158" s="6" t="s">
        <v>1117</v>
      </c>
      <c r="F158" s="11"/>
      <c r="G158" s="11"/>
      <c r="H158" s="7"/>
      <c r="I158" s="6">
        <v>30</v>
      </c>
      <c r="J158" s="6">
        <v>0.6</v>
      </c>
      <c r="K158" s="8" t="s">
        <v>1104</v>
      </c>
      <c r="L158" s="6">
        <v>20</v>
      </c>
      <c r="M158" s="6" t="s">
        <v>807</v>
      </c>
      <c r="N158" s="62" t="s">
        <v>1105</v>
      </c>
      <c r="O158" s="6" t="s">
        <v>1106</v>
      </c>
      <c r="P158" s="9" t="s">
        <v>602</v>
      </c>
      <c r="Q158" s="10"/>
      <c r="R158" s="10"/>
    </row>
    <row r="159" spans="1:18">
      <c r="A159" s="6">
        <v>153</v>
      </c>
      <c r="B159" s="6" t="s">
        <v>461</v>
      </c>
      <c r="C159" s="6" t="s">
        <v>1101</v>
      </c>
      <c r="D159" s="6" t="s">
        <v>1118</v>
      </c>
      <c r="E159" s="6" t="s">
        <v>1119</v>
      </c>
      <c r="F159" s="11"/>
      <c r="G159" s="11"/>
      <c r="H159" s="7"/>
      <c r="I159" s="6">
        <v>30</v>
      </c>
      <c r="J159" s="6">
        <v>0.6</v>
      </c>
      <c r="K159" s="8" t="s">
        <v>1104</v>
      </c>
      <c r="L159" s="6">
        <v>20</v>
      </c>
      <c r="M159" s="6" t="s">
        <v>807</v>
      </c>
      <c r="N159" s="62" t="s">
        <v>1105</v>
      </c>
      <c r="O159" s="6" t="s">
        <v>1106</v>
      </c>
      <c r="P159" s="9" t="s">
        <v>602</v>
      </c>
      <c r="Q159" s="10"/>
      <c r="R159" s="10"/>
    </row>
    <row r="160" ht="17.1" customHeight="1" spans="1:18">
      <c r="A160" s="6"/>
      <c r="B160" s="6"/>
      <c r="C160" s="6"/>
      <c r="D160" s="6"/>
      <c r="E160" s="6" t="s">
        <v>1120</v>
      </c>
      <c r="F160" s="11"/>
      <c r="G160" s="11"/>
      <c r="H160" s="7"/>
      <c r="I160" s="6"/>
      <c r="J160" s="6"/>
      <c r="K160" s="8"/>
      <c r="L160" s="6"/>
      <c r="M160" s="6"/>
      <c r="N160" s="62" t="s">
        <v>1105</v>
      </c>
      <c r="O160" s="6"/>
      <c r="P160" s="9" t="s">
        <v>602</v>
      </c>
      <c r="Q160" s="10"/>
      <c r="R160" s="10"/>
    </row>
    <row r="161" spans="1:18">
      <c r="A161" s="6">
        <v>154</v>
      </c>
      <c r="B161" s="6" t="s">
        <v>461</v>
      </c>
      <c r="C161" s="6" t="s">
        <v>1101</v>
      </c>
      <c r="D161" s="6" t="s">
        <v>1121</v>
      </c>
      <c r="E161" s="6" t="s">
        <v>1108</v>
      </c>
      <c r="F161" s="11"/>
      <c r="G161" s="11"/>
      <c r="H161" s="7"/>
      <c r="I161" s="6">
        <v>30</v>
      </c>
      <c r="J161" s="6">
        <v>0.6</v>
      </c>
      <c r="K161" s="8" t="s">
        <v>1104</v>
      </c>
      <c r="L161" s="6">
        <v>20</v>
      </c>
      <c r="M161" s="6" t="s">
        <v>807</v>
      </c>
      <c r="N161" s="62" t="s">
        <v>1105</v>
      </c>
      <c r="O161" s="6" t="s">
        <v>1106</v>
      </c>
      <c r="P161" s="9" t="s">
        <v>602</v>
      </c>
      <c r="Q161" s="10"/>
      <c r="R161" s="10"/>
    </row>
    <row r="162" ht="17.1" customHeight="1" spans="1:18">
      <c r="A162" s="6"/>
      <c r="B162" s="6"/>
      <c r="C162" s="6"/>
      <c r="D162" s="6"/>
      <c r="E162" s="6" t="s">
        <v>1122</v>
      </c>
      <c r="F162" s="11"/>
      <c r="G162" s="11"/>
      <c r="H162" s="7"/>
      <c r="I162" s="6"/>
      <c r="J162" s="6"/>
      <c r="K162" s="8"/>
      <c r="L162" s="6"/>
      <c r="M162" s="6"/>
      <c r="N162" s="62" t="s">
        <v>1105</v>
      </c>
      <c r="O162" s="6"/>
      <c r="P162" s="9" t="s">
        <v>602</v>
      </c>
      <c r="Q162" s="10"/>
      <c r="R162" s="10"/>
    </row>
    <row r="163" spans="1:18">
      <c r="A163" s="6">
        <v>155</v>
      </c>
      <c r="B163" s="6" t="s">
        <v>461</v>
      </c>
      <c r="C163" s="6" t="s">
        <v>1101</v>
      </c>
      <c r="D163" s="6" t="s">
        <v>1123</v>
      </c>
      <c r="E163" s="6" t="s">
        <v>1108</v>
      </c>
      <c r="F163" s="11"/>
      <c r="G163" s="11"/>
      <c r="H163" s="7"/>
      <c r="I163" s="6">
        <v>30</v>
      </c>
      <c r="J163" s="6">
        <v>0.6</v>
      </c>
      <c r="K163" s="8" t="s">
        <v>1104</v>
      </c>
      <c r="L163" s="6">
        <v>20</v>
      </c>
      <c r="M163" s="6" t="s">
        <v>807</v>
      </c>
      <c r="N163" s="62" t="s">
        <v>1105</v>
      </c>
      <c r="O163" s="6" t="s">
        <v>1106</v>
      </c>
      <c r="P163" s="9" t="s">
        <v>602</v>
      </c>
      <c r="Q163" s="10"/>
      <c r="R163" s="10"/>
    </row>
    <row r="164" spans="1:18">
      <c r="A164" s="6"/>
      <c r="B164" s="6"/>
      <c r="C164" s="6"/>
      <c r="D164" s="6"/>
      <c r="E164" s="6" t="s">
        <v>1124</v>
      </c>
      <c r="F164" s="11"/>
      <c r="G164" s="11"/>
      <c r="H164" s="7"/>
      <c r="I164" s="6"/>
      <c r="J164" s="6"/>
      <c r="K164" s="8"/>
      <c r="L164" s="6"/>
      <c r="M164" s="6"/>
      <c r="N164" s="62" t="s">
        <v>1105</v>
      </c>
      <c r="O164" s="6"/>
      <c r="P164" s="9" t="s">
        <v>602</v>
      </c>
      <c r="Q164" s="10"/>
      <c r="R164" s="10"/>
    </row>
    <row r="165" ht="25.5" customHeight="1" spans="1:18">
      <c r="A165" s="6">
        <v>156</v>
      </c>
      <c r="B165" s="6" t="s">
        <v>461</v>
      </c>
      <c r="C165" s="6" t="s">
        <v>1101</v>
      </c>
      <c r="D165" s="16" t="s">
        <v>1125</v>
      </c>
      <c r="E165" s="8" t="s">
        <v>1126</v>
      </c>
      <c r="F165" s="11"/>
      <c r="G165" s="11"/>
      <c r="H165" s="7"/>
      <c r="I165" s="6">
        <v>30</v>
      </c>
      <c r="J165" s="6">
        <v>0.6</v>
      </c>
      <c r="K165" s="8" t="s">
        <v>1104</v>
      </c>
      <c r="L165" s="6">
        <v>20</v>
      </c>
      <c r="M165" s="6" t="s">
        <v>807</v>
      </c>
      <c r="N165" s="62" t="s">
        <v>1105</v>
      </c>
      <c r="O165" s="6" t="s">
        <v>1106</v>
      </c>
      <c r="P165" s="9" t="s">
        <v>602</v>
      </c>
      <c r="Q165" s="10"/>
      <c r="R165" s="10"/>
    </row>
    <row r="166" spans="1:18">
      <c r="A166" s="6">
        <v>157</v>
      </c>
      <c r="B166" s="6" t="s">
        <v>461</v>
      </c>
      <c r="C166" s="6" t="s">
        <v>1101</v>
      </c>
      <c r="D166" s="6" t="s">
        <v>1127</v>
      </c>
      <c r="E166" s="6" t="s">
        <v>1119</v>
      </c>
      <c r="F166" s="11"/>
      <c r="G166" s="11"/>
      <c r="H166" s="7"/>
      <c r="I166" s="6">
        <v>30</v>
      </c>
      <c r="J166" s="6">
        <v>0.6</v>
      </c>
      <c r="K166" s="8" t="s">
        <v>1104</v>
      </c>
      <c r="L166" s="6">
        <v>20</v>
      </c>
      <c r="M166" s="6" t="s">
        <v>807</v>
      </c>
      <c r="N166" s="62" t="s">
        <v>1105</v>
      </c>
      <c r="O166" s="6" t="s">
        <v>1106</v>
      </c>
      <c r="P166" s="9" t="s">
        <v>602</v>
      </c>
      <c r="Q166" s="10"/>
      <c r="R166" s="10"/>
    </row>
    <row r="167" spans="1:18">
      <c r="A167" s="6"/>
      <c r="B167" s="6"/>
      <c r="C167" s="6"/>
      <c r="D167" s="6"/>
      <c r="E167" s="6" t="s">
        <v>1128</v>
      </c>
      <c r="F167" s="11"/>
      <c r="G167" s="11"/>
      <c r="H167" s="7"/>
      <c r="I167" s="6"/>
      <c r="J167" s="6"/>
      <c r="K167" s="8"/>
      <c r="L167" s="6"/>
      <c r="M167" s="6"/>
      <c r="N167" s="62" t="s">
        <v>1105</v>
      </c>
      <c r="O167" s="6"/>
      <c r="P167" s="9" t="s">
        <v>602</v>
      </c>
      <c r="Q167" s="10"/>
      <c r="R167" s="10"/>
    </row>
    <row r="168" ht="17.1" customHeight="1" spans="1:18">
      <c r="A168" s="6">
        <v>158</v>
      </c>
      <c r="B168" s="6" t="s">
        <v>461</v>
      </c>
      <c r="C168" s="6" t="s">
        <v>1101</v>
      </c>
      <c r="D168" s="6" t="s">
        <v>1116</v>
      </c>
      <c r="E168" s="6" t="s">
        <v>1129</v>
      </c>
      <c r="F168" s="11"/>
      <c r="G168" s="11"/>
      <c r="H168" s="7"/>
      <c r="I168" s="6">
        <v>30</v>
      </c>
      <c r="J168" s="6">
        <v>0.6</v>
      </c>
      <c r="K168" s="8" t="s">
        <v>1104</v>
      </c>
      <c r="L168" s="6">
        <v>20</v>
      </c>
      <c r="M168" s="6" t="s">
        <v>807</v>
      </c>
      <c r="N168" s="62" t="s">
        <v>1105</v>
      </c>
      <c r="O168" s="6" t="s">
        <v>1106</v>
      </c>
      <c r="P168" s="9" t="s">
        <v>602</v>
      </c>
      <c r="Q168" s="10"/>
      <c r="R168" s="10"/>
    </row>
    <row r="169" spans="1:18">
      <c r="A169" s="6">
        <v>159</v>
      </c>
      <c r="B169" s="6" t="s">
        <v>461</v>
      </c>
      <c r="C169" s="6" t="s">
        <v>1101</v>
      </c>
      <c r="D169" s="6" t="s">
        <v>1130</v>
      </c>
      <c r="E169" s="6" t="s">
        <v>1108</v>
      </c>
      <c r="F169" s="11"/>
      <c r="G169" s="11"/>
      <c r="H169" s="7"/>
      <c r="I169" s="6">
        <v>30</v>
      </c>
      <c r="J169" s="6">
        <v>0.6</v>
      </c>
      <c r="K169" s="8" t="s">
        <v>1104</v>
      </c>
      <c r="L169" s="6">
        <v>20</v>
      </c>
      <c r="M169" s="6" t="s">
        <v>807</v>
      </c>
      <c r="N169" s="62" t="s">
        <v>1105</v>
      </c>
      <c r="O169" s="6" t="s">
        <v>1106</v>
      </c>
      <c r="P169" s="9" t="s">
        <v>602</v>
      </c>
      <c r="Q169" s="10"/>
      <c r="R169" s="10"/>
    </row>
    <row r="170" ht="17.1" customHeight="1" spans="1:18">
      <c r="A170" s="6"/>
      <c r="B170" s="6"/>
      <c r="C170" s="6"/>
      <c r="D170" s="6"/>
      <c r="E170" s="6" t="s">
        <v>1111</v>
      </c>
      <c r="F170" s="11"/>
      <c r="G170" s="11"/>
      <c r="H170" s="7"/>
      <c r="I170" s="6"/>
      <c r="J170" s="6"/>
      <c r="K170" s="8"/>
      <c r="L170" s="6"/>
      <c r="M170" s="6"/>
      <c r="N170" s="62" t="s">
        <v>1105</v>
      </c>
      <c r="O170" s="6"/>
      <c r="P170" s="9" t="s">
        <v>602</v>
      </c>
      <c r="Q170" s="10"/>
      <c r="R170" s="10"/>
    </row>
    <row r="171" spans="1:18">
      <c r="A171" s="6">
        <v>160</v>
      </c>
      <c r="B171" s="6" t="s">
        <v>461</v>
      </c>
      <c r="C171" s="6" t="s">
        <v>1101</v>
      </c>
      <c r="D171" s="6" t="s">
        <v>1131</v>
      </c>
      <c r="E171" s="6" t="s">
        <v>1108</v>
      </c>
      <c r="F171" s="11"/>
      <c r="G171" s="11"/>
      <c r="H171" s="7"/>
      <c r="I171" s="6">
        <v>30</v>
      </c>
      <c r="J171" s="6">
        <v>0.6</v>
      </c>
      <c r="K171" s="8" t="s">
        <v>1104</v>
      </c>
      <c r="L171" s="6">
        <v>20</v>
      </c>
      <c r="M171" s="6" t="s">
        <v>807</v>
      </c>
      <c r="N171" s="62" t="s">
        <v>1105</v>
      </c>
      <c r="O171" s="6" t="s">
        <v>1106</v>
      </c>
      <c r="P171" s="9" t="s">
        <v>602</v>
      </c>
      <c r="Q171" s="10"/>
      <c r="R171" s="10"/>
    </row>
    <row r="172" ht="17.1" customHeight="1" spans="1:18">
      <c r="A172" s="6"/>
      <c r="B172" s="6"/>
      <c r="C172" s="6"/>
      <c r="D172" s="6"/>
      <c r="E172" s="6" t="s">
        <v>1113</v>
      </c>
      <c r="F172" s="11"/>
      <c r="G172" s="11"/>
      <c r="H172" s="7"/>
      <c r="I172" s="6"/>
      <c r="J172" s="6"/>
      <c r="K172" s="8"/>
      <c r="L172" s="6"/>
      <c r="M172" s="6"/>
      <c r="N172" s="62" t="s">
        <v>1105</v>
      </c>
      <c r="O172" s="6"/>
      <c r="P172" s="9" t="s">
        <v>602</v>
      </c>
      <c r="Q172" s="10"/>
      <c r="R172" s="10"/>
    </row>
    <row r="173" spans="1:18">
      <c r="A173" s="6">
        <v>161</v>
      </c>
      <c r="B173" s="6" t="s">
        <v>461</v>
      </c>
      <c r="C173" s="6" t="s">
        <v>1101</v>
      </c>
      <c r="D173" s="6">
        <v>121220</v>
      </c>
      <c r="E173" s="6" t="s">
        <v>1108</v>
      </c>
      <c r="F173" s="11"/>
      <c r="G173" s="11"/>
      <c r="H173" s="7"/>
      <c r="I173" s="6">
        <v>30</v>
      </c>
      <c r="J173" s="6">
        <v>0.6</v>
      </c>
      <c r="K173" s="8" t="s">
        <v>1104</v>
      </c>
      <c r="L173" s="6">
        <v>20</v>
      </c>
      <c r="M173" s="6" t="s">
        <v>807</v>
      </c>
      <c r="N173" s="62" t="s">
        <v>1105</v>
      </c>
      <c r="O173" s="6" t="s">
        <v>1106</v>
      </c>
      <c r="P173" s="9" t="s">
        <v>602</v>
      </c>
      <c r="Q173" s="10"/>
      <c r="R173" s="10"/>
    </row>
    <row r="174" ht="17.1" customHeight="1" spans="1:18">
      <c r="A174" s="6"/>
      <c r="B174" s="6"/>
      <c r="C174" s="6"/>
      <c r="D174" s="6"/>
      <c r="E174" s="6" t="s">
        <v>1115</v>
      </c>
      <c r="F174" s="11"/>
      <c r="G174" s="11"/>
      <c r="H174" s="7"/>
      <c r="I174" s="6"/>
      <c r="J174" s="6"/>
      <c r="K174" s="8"/>
      <c r="L174" s="6"/>
      <c r="M174" s="6"/>
      <c r="N174" s="62" t="s">
        <v>1105</v>
      </c>
      <c r="O174" s="6"/>
      <c r="P174" s="9" t="s">
        <v>602</v>
      </c>
      <c r="Q174" s="10"/>
      <c r="R174" s="10"/>
    </row>
    <row r="175" spans="1:18">
      <c r="A175" s="6">
        <v>162</v>
      </c>
      <c r="B175" s="6" t="s">
        <v>461</v>
      </c>
      <c r="C175" s="6" t="s">
        <v>1101</v>
      </c>
      <c r="D175" s="6">
        <v>121230</v>
      </c>
      <c r="E175" s="6" t="s">
        <v>1108</v>
      </c>
      <c r="F175" s="11"/>
      <c r="G175" s="11"/>
      <c r="H175" s="7"/>
      <c r="I175" s="6">
        <v>30</v>
      </c>
      <c r="J175" s="6">
        <v>0.6</v>
      </c>
      <c r="K175" s="8" t="s">
        <v>1104</v>
      </c>
      <c r="L175" s="6">
        <v>20</v>
      </c>
      <c r="M175" s="6" t="s">
        <v>807</v>
      </c>
      <c r="N175" s="62" t="s">
        <v>1105</v>
      </c>
      <c r="O175" s="6" t="s">
        <v>1106</v>
      </c>
      <c r="P175" s="9" t="s">
        <v>602</v>
      </c>
      <c r="Q175" s="10"/>
      <c r="R175" s="10"/>
    </row>
    <row r="176" ht="17.1" customHeight="1" spans="1:18">
      <c r="A176" s="6"/>
      <c r="B176" s="6"/>
      <c r="C176" s="6"/>
      <c r="D176" s="6"/>
      <c r="E176" s="6" t="s">
        <v>1132</v>
      </c>
      <c r="F176" s="11"/>
      <c r="G176" s="11"/>
      <c r="H176" s="7"/>
      <c r="I176" s="6"/>
      <c r="J176" s="6"/>
      <c r="K176" s="8"/>
      <c r="L176" s="6"/>
      <c r="M176" s="6"/>
      <c r="N176" s="62" t="s">
        <v>1105</v>
      </c>
      <c r="O176" s="6"/>
      <c r="P176" s="9" t="s">
        <v>602</v>
      </c>
      <c r="Q176" s="10"/>
      <c r="R176" s="10"/>
    </row>
    <row r="177" spans="1:18">
      <c r="A177" s="6">
        <v>163</v>
      </c>
      <c r="B177" s="6" t="s">
        <v>461</v>
      </c>
      <c r="C177" s="6" t="s">
        <v>1101</v>
      </c>
      <c r="D177" s="6" t="s">
        <v>1133</v>
      </c>
      <c r="E177" s="6" t="s">
        <v>1134</v>
      </c>
      <c r="F177" s="11"/>
      <c r="G177" s="11"/>
      <c r="H177" s="7"/>
      <c r="I177" s="6">
        <v>30</v>
      </c>
      <c r="J177" s="6">
        <v>0.6</v>
      </c>
      <c r="K177" s="8" t="s">
        <v>1104</v>
      </c>
      <c r="L177" s="6">
        <v>20</v>
      </c>
      <c r="M177" s="6" t="s">
        <v>807</v>
      </c>
      <c r="N177" s="62" t="s">
        <v>1105</v>
      </c>
      <c r="O177" s="6" t="s">
        <v>1106</v>
      </c>
      <c r="P177" s="9" t="s">
        <v>602</v>
      </c>
      <c r="Q177" s="10"/>
      <c r="R177" s="10"/>
    </row>
    <row r="178" ht="17.1" customHeight="1" spans="1:18">
      <c r="A178" s="6"/>
      <c r="B178" s="6"/>
      <c r="C178" s="6"/>
      <c r="D178" s="6"/>
      <c r="E178" s="6">
        <v>121320</v>
      </c>
      <c r="F178" s="11"/>
      <c r="G178" s="11"/>
      <c r="H178" s="7"/>
      <c r="I178" s="6"/>
      <c r="J178" s="6"/>
      <c r="K178" s="8"/>
      <c r="L178" s="6"/>
      <c r="M178" s="6"/>
      <c r="N178" s="62" t="s">
        <v>1105</v>
      </c>
      <c r="O178" s="6"/>
      <c r="P178" s="9" t="s">
        <v>602</v>
      </c>
      <c r="Q178" s="10"/>
      <c r="R178" s="10"/>
    </row>
    <row r="179" spans="1:18">
      <c r="A179" s="6">
        <v>164</v>
      </c>
      <c r="B179" s="6" t="s">
        <v>461</v>
      </c>
      <c r="C179" s="6" t="s">
        <v>1101</v>
      </c>
      <c r="D179" s="6" t="s">
        <v>1135</v>
      </c>
      <c r="E179" s="6" t="s">
        <v>1136</v>
      </c>
      <c r="F179" s="11"/>
      <c r="G179" s="11"/>
      <c r="H179" s="7"/>
      <c r="I179" s="6">
        <v>30</v>
      </c>
      <c r="J179" s="6">
        <v>0.6</v>
      </c>
      <c r="K179" s="8" t="s">
        <v>1104</v>
      </c>
      <c r="L179" s="6">
        <v>20</v>
      </c>
      <c r="M179" s="6" t="s">
        <v>807</v>
      </c>
      <c r="N179" s="62" t="s">
        <v>1105</v>
      </c>
      <c r="O179" s="6" t="s">
        <v>1106</v>
      </c>
      <c r="P179" s="9" t="s">
        <v>602</v>
      </c>
      <c r="Q179" s="10"/>
      <c r="R179" s="10"/>
    </row>
    <row r="180" ht="17.1" customHeight="1" spans="1:18">
      <c r="A180" s="6"/>
      <c r="B180" s="6"/>
      <c r="C180" s="6"/>
      <c r="D180" s="6"/>
      <c r="E180" s="6">
        <v>121320</v>
      </c>
      <c r="F180" s="11"/>
      <c r="G180" s="11"/>
      <c r="H180" s="7"/>
      <c r="I180" s="6"/>
      <c r="J180" s="6"/>
      <c r="K180" s="8"/>
      <c r="L180" s="6"/>
      <c r="M180" s="6"/>
      <c r="N180" s="62" t="s">
        <v>1105</v>
      </c>
      <c r="O180" s="6"/>
      <c r="P180" s="9" t="s">
        <v>602</v>
      </c>
      <c r="Q180" s="10"/>
      <c r="R180" s="10"/>
    </row>
    <row r="181" spans="1:18">
      <c r="A181" s="6">
        <v>165</v>
      </c>
      <c r="B181" s="6" t="s">
        <v>461</v>
      </c>
      <c r="C181" s="6" t="s">
        <v>1101</v>
      </c>
      <c r="D181" s="6">
        <v>121320</v>
      </c>
      <c r="E181" s="6" t="s">
        <v>1137</v>
      </c>
      <c r="F181" s="11"/>
      <c r="G181" s="11"/>
      <c r="H181" s="7"/>
      <c r="I181" s="6">
        <v>30</v>
      </c>
      <c r="J181" s="6">
        <v>0.6</v>
      </c>
      <c r="K181" s="8" t="s">
        <v>1104</v>
      </c>
      <c r="L181" s="6">
        <v>20</v>
      </c>
      <c r="M181" s="6" t="s">
        <v>807</v>
      </c>
      <c r="N181" s="62" t="s">
        <v>1105</v>
      </c>
      <c r="O181" s="6" t="s">
        <v>1106</v>
      </c>
      <c r="P181" s="9" t="s">
        <v>602</v>
      </c>
      <c r="Q181" s="10"/>
      <c r="R181" s="10"/>
    </row>
    <row r="182" ht="17.1" customHeight="1" spans="1:18">
      <c r="A182" s="6"/>
      <c r="B182" s="6"/>
      <c r="C182" s="6"/>
      <c r="D182" s="6"/>
      <c r="E182" s="6" t="s">
        <v>1138</v>
      </c>
      <c r="F182" s="11"/>
      <c r="G182" s="11"/>
      <c r="H182" s="7"/>
      <c r="I182" s="6"/>
      <c r="J182" s="6"/>
      <c r="K182" s="8"/>
      <c r="L182" s="6"/>
      <c r="M182" s="6"/>
      <c r="N182" s="62" t="s">
        <v>1105</v>
      </c>
      <c r="O182" s="6"/>
      <c r="P182" s="9" t="s">
        <v>602</v>
      </c>
      <c r="Q182" s="10"/>
      <c r="R182" s="10"/>
    </row>
    <row r="183" spans="1:18">
      <c r="A183" s="6">
        <v>166</v>
      </c>
      <c r="B183" s="6" t="s">
        <v>461</v>
      </c>
      <c r="C183" s="6" t="s">
        <v>1101</v>
      </c>
      <c r="D183" s="6">
        <v>121330</v>
      </c>
      <c r="E183" s="6" t="s">
        <v>1139</v>
      </c>
      <c r="F183" s="11"/>
      <c r="G183" s="11"/>
      <c r="H183" s="7"/>
      <c r="I183" s="6">
        <v>30</v>
      </c>
      <c r="J183" s="6">
        <v>0.6</v>
      </c>
      <c r="K183" s="8" t="s">
        <v>1104</v>
      </c>
      <c r="L183" s="6">
        <v>20</v>
      </c>
      <c r="M183" s="6" t="s">
        <v>807</v>
      </c>
      <c r="N183" s="62" t="s">
        <v>1105</v>
      </c>
      <c r="O183" s="6" t="s">
        <v>1106</v>
      </c>
      <c r="P183" s="9" t="s">
        <v>602</v>
      </c>
      <c r="Q183" s="10"/>
      <c r="R183" s="10"/>
    </row>
    <row r="184" ht="17.1" customHeight="1" spans="1:18">
      <c r="A184" s="6"/>
      <c r="B184" s="6"/>
      <c r="C184" s="6"/>
      <c r="D184" s="6"/>
      <c r="E184" s="6" t="s">
        <v>1140</v>
      </c>
      <c r="F184" s="11"/>
      <c r="G184" s="11"/>
      <c r="H184" s="7"/>
      <c r="I184" s="6"/>
      <c r="J184" s="6"/>
      <c r="K184" s="8"/>
      <c r="L184" s="6"/>
      <c r="M184" s="6"/>
      <c r="N184" s="62" t="s">
        <v>1105</v>
      </c>
      <c r="O184" s="6"/>
      <c r="P184" s="9" t="s">
        <v>602</v>
      </c>
      <c r="Q184" s="10"/>
      <c r="R184" s="10"/>
    </row>
    <row r="185" spans="1:18">
      <c r="A185" s="6">
        <v>167</v>
      </c>
      <c r="B185" s="6" t="s">
        <v>461</v>
      </c>
      <c r="C185" s="6" t="s">
        <v>1101</v>
      </c>
      <c r="D185" s="6" t="s">
        <v>1141</v>
      </c>
      <c r="E185" s="6" t="s">
        <v>1142</v>
      </c>
      <c r="F185" s="11"/>
      <c r="G185" s="11"/>
      <c r="H185" s="7"/>
      <c r="I185" s="6">
        <v>30</v>
      </c>
      <c r="J185" s="6">
        <v>0.6</v>
      </c>
      <c r="K185" s="8" t="s">
        <v>1104</v>
      </c>
      <c r="L185" s="6">
        <v>20</v>
      </c>
      <c r="M185" s="6" t="s">
        <v>807</v>
      </c>
      <c r="N185" s="62" t="s">
        <v>1105</v>
      </c>
      <c r="O185" s="6" t="s">
        <v>1106</v>
      </c>
      <c r="P185" s="9" t="s">
        <v>602</v>
      </c>
      <c r="Q185" s="10"/>
      <c r="R185" s="10"/>
    </row>
    <row r="186" ht="17.1" customHeight="1" spans="1:18">
      <c r="A186" s="6"/>
      <c r="B186" s="6"/>
      <c r="C186" s="6"/>
      <c r="D186" s="6"/>
      <c r="E186" s="6" t="s">
        <v>1140</v>
      </c>
      <c r="F186" s="11"/>
      <c r="G186" s="11"/>
      <c r="H186" s="7"/>
      <c r="I186" s="6"/>
      <c r="J186" s="6"/>
      <c r="K186" s="8"/>
      <c r="L186" s="6"/>
      <c r="M186" s="6"/>
      <c r="N186" s="62" t="s">
        <v>1105</v>
      </c>
      <c r="O186" s="6"/>
      <c r="P186" s="9" t="s">
        <v>602</v>
      </c>
      <c r="Q186" s="10"/>
      <c r="R186" s="10"/>
    </row>
    <row r="187" spans="1:18">
      <c r="A187" s="6">
        <v>168</v>
      </c>
      <c r="B187" s="6" t="s">
        <v>461</v>
      </c>
      <c r="C187" s="6" t="s">
        <v>1101</v>
      </c>
      <c r="D187" s="6" t="s">
        <v>1143</v>
      </c>
      <c r="E187" s="6" t="s">
        <v>1144</v>
      </c>
      <c r="F187" s="11"/>
      <c r="G187" s="11"/>
      <c r="H187" s="7"/>
      <c r="I187" s="6">
        <v>30</v>
      </c>
      <c r="J187" s="6">
        <v>0.6</v>
      </c>
      <c r="K187" s="8" t="s">
        <v>1104</v>
      </c>
      <c r="L187" s="6">
        <v>20</v>
      </c>
      <c r="M187" s="6" t="s">
        <v>807</v>
      </c>
      <c r="N187" s="62" t="s">
        <v>1105</v>
      </c>
      <c r="O187" s="6" t="s">
        <v>1106</v>
      </c>
      <c r="P187" s="9" t="s">
        <v>602</v>
      </c>
      <c r="Q187" s="10"/>
      <c r="R187" s="10"/>
    </row>
    <row r="188" ht="17.1" customHeight="1" spans="1:18">
      <c r="A188" s="6"/>
      <c r="B188" s="6"/>
      <c r="C188" s="6"/>
      <c r="D188" s="6"/>
      <c r="E188" s="6" t="s">
        <v>1140</v>
      </c>
      <c r="F188" s="11"/>
      <c r="G188" s="11"/>
      <c r="H188" s="7"/>
      <c r="I188" s="6"/>
      <c r="J188" s="6"/>
      <c r="K188" s="8"/>
      <c r="L188" s="6"/>
      <c r="M188" s="6"/>
      <c r="N188" s="62" t="s">
        <v>1105</v>
      </c>
      <c r="O188" s="6"/>
      <c r="P188" s="9" t="s">
        <v>602</v>
      </c>
      <c r="Q188" s="10"/>
      <c r="R188" s="10"/>
    </row>
    <row r="189" spans="1:18">
      <c r="A189" s="6">
        <v>169</v>
      </c>
      <c r="B189" s="6" t="s">
        <v>461</v>
      </c>
      <c r="C189" s="6" t="s">
        <v>1101</v>
      </c>
      <c r="D189" s="6" t="s">
        <v>1145</v>
      </c>
      <c r="E189" s="6" t="s">
        <v>1146</v>
      </c>
      <c r="F189" s="11"/>
      <c r="G189" s="11"/>
      <c r="H189" s="7"/>
      <c r="I189" s="6">
        <v>30</v>
      </c>
      <c r="J189" s="6">
        <v>0.6</v>
      </c>
      <c r="K189" s="8" t="s">
        <v>1104</v>
      </c>
      <c r="L189" s="6">
        <v>20</v>
      </c>
      <c r="M189" s="6" t="s">
        <v>807</v>
      </c>
      <c r="N189" s="62" t="s">
        <v>1105</v>
      </c>
      <c r="O189" s="6" t="s">
        <v>1106</v>
      </c>
      <c r="P189" s="9" t="s">
        <v>602</v>
      </c>
      <c r="Q189" s="10"/>
      <c r="R189" s="10"/>
    </row>
    <row r="190" ht="17.1" customHeight="1" spans="1:18">
      <c r="A190" s="6"/>
      <c r="B190" s="6"/>
      <c r="C190" s="6"/>
      <c r="D190" s="6"/>
      <c r="E190" s="6" t="s">
        <v>1140</v>
      </c>
      <c r="F190" s="11"/>
      <c r="G190" s="11"/>
      <c r="H190" s="7"/>
      <c r="I190" s="6"/>
      <c r="J190" s="6"/>
      <c r="K190" s="8"/>
      <c r="L190" s="6"/>
      <c r="M190" s="6"/>
      <c r="N190" s="62" t="s">
        <v>1105</v>
      </c>
      <c r="O190" s="6"/>
      <c r="P190" s="9" t="s">
        <v>602</v>
      </c>
      <c r="Q190" s="10"/>
      <c r="R190" s="10"/>
    </row>
    <row r="191" spans="1:18">
      <c r="A191" s="6">
        <v>170</v>
      </c>
      <c r="B191" s="6" t="s">
        <v>461</v>
      </c>
      <c r="C191" s="6" t="s">
        <v>1101</v>
      </c>
      <c r="D191" s="6" t="s">
        <v>1147</v>
      </c>
      <c r="E191" s="6" t="s">
        <v>1148</v>
      </c>
      <c r="F191" s="11"/>
      <c r="G191" s="11"/>
      <c r="H191" s="7"/>
      <c r="I191" s="6">
        <v>30</v>
      </c>
      <c r="J191" s="6">
        <v>0.6</v>
      </c>
      <c r="K191" s="8" t="s">
        <v>1104</v>
      </c>
      <c r="L191" s="6">
        <v>20</v>
      </c>
      <c r="M191" s="6" t="s">
        <v>807</v>
      </c>
      <c r="N191" s="62" t="s">
        <v>1105</v>
      </c>
      <c r="O191" s="6" t="s">
        <v>1106</v>
      </c>
      <c r="P191" s="9" t="s">
        <v>602</v>
      </c>
      <c r="Q191" s="10"/>
      <c r="R191" s="10"/>
    </row>
    <row r="192" ht="17.1" customHeight="1" spans="1:18">
      <c r="A192" s="6"/>
      <c r="B192" s="6"/>
      <c r="C192" s="6"/>
      <c r="D192" s="6"/>
      <c r="E192" s="6" t="s">
        <v>1140</v>
      </c>
      <c r="F192" s="11"/>
      <c r="G192" s="11"/>
      <c r="H192" s="7"/>
      <c r="I192" s="6"/>
      <c r="J192" s="6"/>
      <c r="K192" s="8"/>
      <c r="L192" s="6"/>
      <c r="M192" s="6"/>
      <c r="N192" s="62" t="s">
        <v>1105</v>
      </c>
      <c r="O192" s="6"/>
      <c r="P192" s="9" t="s">
        <v>602</v>
      </c>
      <c r="Q192" s="10"/>
      <c r="R192" s="10"/>
    </row>
    <row r="193" spans="1:18">
      <c r="A193" s="6">
        <v>171</v>
      </c>
      <c r="B193" s="6" t="s">
        <v>461</v>
      </c>
      <c r="C193" s="6" t="s">
        <v>1149</v>
      </c>
      <c r="D193" s="17" t="s">
        <v>1150</v>
      </c>
      <c r="E193" s="6" t="s">
        <v>1151</v>
      </c>
      <c r="F193" s="6" t="s">
        <v>1152</v>
      </c>
      <c r="G193" s="8" t="s">
        <v>1153</v>
      </c>
      <c r="H193" s="14">
        <v>824.6</v>
      </c>
      <c r="I193" s="6" t="s">
        <v>752</v>
      </c>
      <c r="J193" s="17">
        <v>0.4</v>
      </c>
      <c r="K193" s="8" t="s">
        <v>960</v>
      </c>
      <c r="L193" s="6" t="s">
        <v>157</v>
      </c>
      <c r="M193" s="6" t="s">
        <v>807</v>
      </c>
      <c r="N193" s="62" t="s">
        <v>1154</v>
      </c>
      <c r="O193" s="6" t="s">
        <v>1155</v>
      </c>
      <c r="P193" s="9" t="s">
        <v>602</v>
      </c>
      <c r="Q193" s="10"/>
      <c r="R193" s="10"/>
    </row>
    <row r="194" spans="1:18">
      <c r="A194" s="6">
        <v>172</v>
      </c>
      <c r="B194" s="6" t="s">
        <v>461</v>
      </c>
      <c r="C194" s="6" t="s">
        <v>1149</v>
      </c>
      <c r="D194" s="17" t="s">
        <v>1156</v>
      </c>
      <c r="E194" s="6" t="s">
        <v>1157</v>
      </c>
      <c r="F194" s="8" t="s">
        <v>1158</v>
      </c>
      <c r="G194" s="6" t="s">
        <v>1159</v>
      </c>
      <c r="H194" s="14"/>
      <c r="I194" s="6" t="s">
        <v>752</v>
      </c>
      <c r="J194" s="17">
        <v>0.4</v>
      </c>
      <c r="K194" s="8" t="s">
        <v>960</v>
      </c>
      <c r="L194" s="6" t="s">
        <v>157</v>
      </c>
      <c r="M194" s="6" t="s">
        <v>807</v>
      </c>
      <c r="N194" s="62" t="s">
        <v>1154</v>
      </c>
      <c r="O194" s="6" t="s">
        <v>1155</v>
      </c>
      <c r="P194" s="9" t="s">
        <v>602</v>
      </c>
      <c r="Q194" s="10"/>
      <c r="R194" s="10"/>
    </row>
    <row r="195" ht="24" spans="1:18">
      <c r="A195" s="6">
        <v>173</v>
      </c>
      <c r="B195" s="6" t="s">
        <v>461</v>
      </c>
      <c r="C195" s="6" t="s">
        <v>1149</v>
      </c>
      <c r="D195" s="17" t="s">
        <v>1160</v>
      </c>
      <c r="E195" s="6" t="s">
        <v>1161</v>
      </c>
      <c r="F195" s="6" t="s">
        <v>1159</v>
      </c>
      <c r="G195" s="8" t="s">
        <v>1162</v>
      </c>
      <c r="H195" s="14"/>
      <c r="I195" s="6" t="s">
        <v>752</v>
      </c>
      <c r="J195" s="17">
        <v>0.4</v>
      </c>
      <c r="K195" s="8" t="s">
        <v>960</v>
      </c>
      <c r="L195" s="6" t="s">
        <v>157</v>
      </c>
      <c r="M195" s="6" t="s">
        <v>807</v>
      </c>
      <c r="N195" s="62" t="s">
        <v>1154</v>
      </c>
      <c r="O195" s="6" t="s">
        <v>1155</v>
      </c>
      <c r="P195" s="9" t="s">
        <v>602</v>
      </c>
      <c r="Q195" s="10"/>
      <c r="R195" s="10"/>
    </row>
    <row r="196" ht="36" spans="1:18">
      <c r="A196" s="6">
        <v>174</v>
      </c>
      <c r="B196" s="6" t="s">
        <v>461</v>
      </c>
      <c r="C196" s="6" t="s">
        <v>1149</v>
      </c>
      <c r="D196" s="17" t="s">
        <v>1163</v>
      </c>
      <c r="E196" s="6" t="s">
        <v>1164</v>
      </c>
      <c r="F196" s="6" t="s">
        <v>1159</v>
      </c>
      <c r="G196" s="8" t="s">
        <v>1165</v>
      </c>
      <c r="H196" s="14"/>
      <c r="I196" s="6" t="s">
        <v>752</v>
      </c>
      <c r="J196" s="17">
        <v>0.4</v>
      </c>
      <c r="K196" s="8" t="s">
        <v>960</v>
      </c>
      <c r="L196" s="6" t="s">
        <v>157</v>
      </c>
      <c r="M196" s="6" t="s">
        <v>807</v>
      </c>
      <c r="N196" s="62" t="s">
        <v>1154</v>
      </c>
      <c r="O196" s="6" t="s">
        <v>1155</v>
      </c>
      <c r="P196" s="9" t="s">
        <v>602</v>
      </c>
      <c r="Q196" s="10"/>
      <c r="R196" s="10"/>
    </row>
    <row r="197" ht="24" spans="1:18">
      <c r="A197" s="6">
        <v>175</v>
      </c>
      <c r="B197" s="6" t="s">
        <v>461</v>
      </c>
      <c r="C197" s="6" t="s">
        <v>1149</v>
      </c>
      <c r="D197" s="17" t="s">
        <v>1166</v>
      </c>
      <c r="E197" s="6" t="s">
        <v>1167</v>
      </c>
      <c r="F197" s="6" t="s">
        <v>1159</v>
      </c>
      <c r="G197" s="8" t="s">
        <v>986</v>
      </c>
      <c r="H197" s="14"/>
      <c r="I197" s="6" t="s">
        <v>752</v>
      </c>
      <c r="J197" s="17">
        <v>0.4</v>
      </c>
      <c r="K197" s="8" t="s">
        <v>960</v>
      </c>
      <c r="L197" s="6" t="s">
        <v>157</v>
      </c>
      <c r="M197" s="6" t="s">
        <v>807</v>
      </c>
      <c r="N197" s="62" t="s">
        <v>1154</v>
      </c>
      <c r="O197" s="6" t="s">
        <v>1155</v>
      </c>
      <c r="P197" s="9" t="s">
        <v>602</v>
      </c>
      <c r="Q197" s="10"/>
      <c r="R197" s="10"/>
    </row>
    <row r="198" ht="24" spans="1:18">
      <c r="A198" s="6">
        <v>176</v>
      </c>
      <c r="B198" s="6" t="s">
        <v>461</v>
      </c>
      <c r="C198" s="6" t="s">
        <v>1149</v>
      </c>
      <c r="D198" s="17" t="s">
        <v>1168</v>
      </c>
      <c r="E198" s="6" t="s">
        <v>1169</v>
      </c>
      <c r="F198" s="8" t="s">
        <v>991</v>
      </c>
      <c r="G198" s="8" t="s">
        <v>1170</v>
      </c>
      <c r="H198" s="14"/>
      <c r="I198" s="6" t="s">
        <v>752</v>
      </c>
      <c r="J198" s="17">
        <v>0.4</v>
      </c>
      <c r="K198" s="8" t="s">
        <v>960</v>
      </c>
      <c r="L198" s="6" t="s">
        <v>157</v>
      </c>
      <c r="M198" s="6" t="s">
        <v>807</v>
      </c>
      <c r="N198" s="62" t="s">
        <v>1154</v>
      </c>
      <c r="O198" s="6" t="s">
        <v>1155</v>
      </c>
      <c r="P198" s="9" t="s">
        <v>602</v>
      </c>
      <c r="Q198" s="10"/>
      <c r="R198" s="10"/>
    </row>
    <row r="199" ht="24" spans="1:18">
      <c r="A199" s="6">
        <v>177</v>
      </c>
      <c r="B199" s="6" t="s">
        <v>461</v>
      </c>
      <c r="C199" s="6" t="s">
        <v>1149</v>
      </c>
      <c r="D199" s="17" t="s">
        <v>1171</v>
      </c>
      <c r="E199" s="6" t="s">
        <v>1172</v>
      </c>
      <c r="F199" s="8" t="s">
        <v>1173</v>
      </c>
      <c r="G199" s="8" t="s">
        <v>1174</v>
      </c>
      <c r="H199" s="14"/>
      <c r="I199" s="6" t="s">
        <v>752</v>
      </c>
      <c r="J199" s="17">
        <v>0.4</v>
      </c>
      <c r="K199" s="8" t="s">
        <v>960</v>
      </c>
      <c r="L199" s="6" t="s">
        <v>157</v>
      </c>
      <c r="M199" s="6" t="s">
        <v>807</v>
      </c>
      <c r="N199" s="62" t="s">
        <v>1154</v>
      </c>
      <c r="O199" s="6" t="s">
        <v>1155</v>
      </c>
      <c r="P199" s="9" t="s">
        <v>602</v>
      </c>
      <c r="Q199" s="10"/>
      <c r="R199" s="10"/>
    </row>
    <row r="200" ht="24" spans="1:18">
      <c r="A200" s="6">
        <v>178</v>
      </c>
      <c r="B200" s="6" t="s">
        <v>461</v>
      </c>
      <c r="C200" s="6" t="s">
        <v>1149</v>
      </c>
      <c r="D200" s="17" t="s">
        <v>1175</v>
      </c>
      <c r="E200" s="6" t="s">
        <v>1176</v>
      </c>
      <c r="F200" s="8" t="s">
        <v>1177</v>
      </c>
      <c r="G200" s="8" t="s">
        <v>1170</v>
      </c>
      <c r="H200" s="14"/>
      <c r="I200" s="6" t="s">
        <v>752</v>
      </c>
      <c r="J200" s="17">
        <v>0.4</v>
      </c>
      <c r="K200" s="8" t="s">
        <v>960</v>
      </c>
      <c r="L200" s="6" t="s">
        <v>157</v>
      </c>
      <c r="M200" s="6" t="s">
        <v>807</v>
      </c>
      <c r="N200" s="62" t="s">
        <v>1154</v>
      </c>
      <c r="O200" s="6" t="s">
        <v>1155</v>
      </c>
      <c r="P200" s="9" t="s">
        <v>602</v>
      </c>
      <c r="Q200" s="10"/>
      <c r="R200" s="10"/>
    </row>
    <row r="201" ht="24" spans="1:18">
      <c r="A201" s="6">
        <v>179</v>
      </c>
      <c r="B201" s="6" t="s">
        <v>461</v>
      </c>
      <c r="C201" s="6" t="s">
        <v>1149</v>
      </c>
      <c r="D201" s="17" t="s">
        <v>1178</v>
      </c>
      <c r="E201" s="6" t="s">
        <v>1179</v>
      </c>
      <c r="F201" s="8" t="s">
        <v>1165</v>
      </c>
      <c r="G201" s="8" t="s">
        <v>1180</v>
      </c>
      <c r="H201" s="14"/>
      <c r="I201" s="6" t="s">
        <v>752</v>
      </c>
      <c r="J201" s="17">
        <v>0.4</v>
      </c>
      <c r="K201" s="8" t="s">
        <v>960</v>
      </c>
      <c r="L201" s="6" t="s">
        <v>157</v>
      </c>
      <c r="M201" s="6" t="s">
        <v>807</v>
      </c>
      <c r="N201" s="62" t="s">
        <v>1154</v>
      </c>
      <c r="O201" s="6" t="s">
        <v>1155</v>
      </c>
      <c r="P201" s="9" t="s">
        <v>602</v>
      </c>
      <c r="Q201" s="10"/>
      <c r="R201" s="10"/>
    </row>
    <row r="202" ht="24" spans="1:18">
      <c r="A202" s="6">
        <v>180</v>
      </c>
      <c r="B202" s="6" t="s">
        <v>461</v>
      </c>
      <c r="C202" s="6" t="s">
        <v>1149</v>
      </c>
      <c r="D202" s="17" t="s">
        <v>1181</v>
      </c>
      <c r="E202" s="6" t="s">
        <v>1182</v>
      </c>
      <c r="F202" s="8" t="s">
        <v>1183</v>
      </c>
      <c r="G202" s="8" t="s">
        <v>1184</v>
      </c>
      <c r="H202" s="14"/>
      <c r="I202" s="6" t="s">
        <v>752</v>
      </c>
      <c r="J202" s="17">
        <v>0.4</v>
      </c>
      <c r="K202" s="8" t="s">
        <v>960</v>
      </c>
      <c r="L202" s="6" t="s">
        <v>157</v>
      </c>
      <c r="M202" s="6" t="s">
        <v>807</v>
      </c>
      <c r="N202" s="62" t="s">
        <v>1154</v>
      </c>
      <c r="O202" s="6" t="s">
        <v>1155</v>
      </c>
      <c r="P202" s="9" t="s">
        <v>602</v>
      </c>
      <c r="Q202" s="10"/>
      <c r="R202" s="10"/>
    </row>
    <row r="203" ht="24" spans="1:18">
      <c r="A203" s="6">
        <v>181</v>
      </c>
      <c r="B203" s="6" t="s">
        <v>461</v>
      </c>
      <c r="C203" s="6" t="s">
        <v>1149</v>
      </c>
      <c r="D203" s="17" t="s">
        <v>1185</v>
      </c>
      <c r="E203" s="6" t="s">
        <v>1186</v>
      </c>
      <c r="F203" s="8" t="s">
        <v>1183</v>
      </c>
      <c r="G203" s="8" t="s">
        <v>1180</v>
      </c>
      <c r="H203" s="14"/>
      <c r="I203" s="6" t="s">
        <v>752</v>
      </c>
      <c r="J203" s="17">
        <v>0.4</v>
      </c>
      <c r="K203" s="8" t="s">
        <v>960</v>
      </c>
      <c r="L203" s="6" t="s">
        <v>157</v>
      </c>
      <c r="M203" s="6" t="s">
        <v>807</v>
      </c>
      <c r="N203" s="62" t="s">
        <v>1154</v>
      </c>
      <c r="O203" s="6" t="s">
        <v>1155</v>
      </c>
      <c r="P203" s="9" t="s">
        <v>602</v>
      </c>
      <c r="Q203" s="10"/>
      <c r="R203" s="10"/>
    </row>
    <row r="204" spans="1:18">
      <c r="A204" s="6">
        <v>182</v>
      </c>
      <c r="B204" s="6" t="s">
        <v>461</v>
      </c>
      <c r="C204" s="6" t="s">
        <v>1149</v>
      </c>
      <c r="D204" s="17" t="s">
        <v>1187</v>
      </c>
      <c r="E204" s="6" t="s">
        <v>1188</v>
      </c>
      <c r="F204" s="8" t="s">
        <v>1184</v>
      </c>
      <c r="G204" s="11"/>
      <c r="H204" s="14"/>
      <c r="I204" s="6" t="s">
        <v>752</v>
      </c>
      <c r="J204" s="17">
        <v>0.4</v>
      </c>
      <c r="K204" s="8" t="s">
        <v>960</v>
      </c>
      <c r="L204" s="6" t="s">
        <v>157</v>
      </c>
      <c r="M204" s="6" t="s">
        <v>807</v>
      </c>
      <c r="N204" s="62" t="s">
        <v>1154</v>
      </c>
      <c r="O204" s="6" t="s">
        <v>1155</v>
      </c>
      <c r="P204" s="9" t="s">
        <v>602</v>
      </c>
      <c r="Q204" s="10"/>
      <c r="R204" s="10"/>
    </row>
    <row r="205" ht="24" spans="1:18">
      <c r="A205" s="6">
        <v>183</v>
      </c>
      <c r="B205" s="6" t="s">
        <v>461</v>
      </c>
      <c r="C205" s="6" t="s">
        <v>1149</v>
      </c>
      <c r="D205" s="17" t="s">
        <v>1189</v>
      </c>
      <c r="E205" s="6" t="s">
        <v>1190</v>
      </c>
      <c r="F205" s="8" t="s">
        <v>1158</v>
      </c>
      <c r="G205" s="8" t="s">
        <v>1191</v>
      </c>
      <c r="H205" s="14"/>
      <c r="I205" s="6" t="s">
        <v>752</v>
      </c>
      <c r="J205" s="17">
        <v>0.4</v>
      </c>
      <c r="K205" s="8" t="s">
        <v>960</v>
      </c>
      <c r="L205" s="6" t="s">
        <v>157</v>
      </c>
      <c r="M205" s="6" t="s">
        <v>807</v>
      </c>
      <c r="N205" s="62" t="s">
        <v>1154</v>
      </c>
      <c r="O205" s="6" t="s">
        <v>1155</v>
      </c>
      <c r="P205" s="9" t="s">
        <v>602</v>
      </c>
      <c r="Q205" s="10"/>
      <c r="R205" s="10"/>
    </row>
    <row r="206" ht="24" spans="1:18">
      <c r="A206" s="6">
        <v>184</v>
      </c>
      <c r="B206" s="6" t="s">
        <v>461</v>
      </c>
      <c r="C206" s="6" t="s">
        <v>1149</v>
      </c>
      <c r="D206" s="17" t="s">
        <v>1192</v>
      </c>
      <c r="E206" s="6" t="s">
        <v>1193</v>
      </c>
      <c r="F206" s="8" t="s">
        <v>1191</v>
      </c>
      <c r="G206" s="8" t="s">
        <v>1194</v>
      </c>
      <c r="H206" s="14"/>
      <c r="I206" s="6" t="s">
        <v>752</v>
      </c>
      <c r="J206" s="17">
        <v>0.4</v>
      </c>
      <c r="K206" s="8" t="s">
        <v>960</v>
      </c>
      <c r="L206" s="6" t="s">
        <v>157</v>
      </c>
      <c r="M206" s="6" t="s">
        <v>807</v>
      </c>
      <c r="N206" s="62" t="s">
        <v>1154</v>
      </c>
      <c r="O206" s="6" t="s">
        <v>1155</v>
      </c>
      <c r="P206" s="9" t="s">
        <v>602</v>
      </c>
      <c r="Q206" s="10"/>
      <c r="R206" s="10"/>
    </row>
    <row r="207" spans="1:18">
      <c r="A207" s="6">
        <v>185</v>
      </c>
      <c r="B207" s="6" t="s">
        <v>461</v>
      </c>
      <c r="C207" s="6" t="s">
        <v>1149</v>
      </c>
      <c r="D207" s="17" t="s">
        <v>1195</v>
      </c>
      <c r="E207" s="6" t="s">
        <v>1196</v>
      </c>
      <c r="F207" s="8" t="s">
        <v>1194</v>
      </c>
      <c r="G207" s="8" t="s">
        <v>1153</v>
      </c>
      <c r="H207" s="14"/>
      <c r="I207" s="6" t="s">
        <v>752</v>
      </c>
      <c r="J207" s="17">
        <v>0.4</v>
      </c>
      <c r="K207" s="8" t="s">
        <v>960</v>
      </c>
      <c r="L207" s="6" t="s">
        <v>157</v>
      </c>
      <c r="M207" s="6" t="s">
        <v>807</v>
      </c>
      <c r="N207" s="62" t="s">
        <v>1154</v>
      </c>
      <c r="O207" s="6" t="s">
        <v>1155</v>
      </c>
      <c r="P207" s="9" t="s">
        <v>602</v>
      </c>
      <c r="Q207" s="10"/>
      <c r="R207" s="10"/>
    </row>
    <row r="208" ht="24" spans="1:18">
      <c r="A208" s="6">
        <v>186</v>
      </c>
      <c r="B208" s="6" t="s">
        <v>461</v>
      </c>
      <c r="C208" s="6" t="s">
        <v>1149</v>
      </c>
      <c r="D208" s="17" t="s">
        <v>1197</v>
      </c>
      <c r="E208" s="6" t="s">
        <v>1198</v>
      </c>
      <c r="F208" s="8" t="s">
        <v>1158</v>
      </c>
      <c r="G208" s="8" t="s">
        <v>1199</v>
      </c>
      <c r="H208" s="14"/>
      <c r="I208" s="6" t="s">
        <v>752</v>
      </c>
      <c r="J208" s="18">
        <v>0.4</v>
      </c>
      <c r="K208" s="8" t="s">
        <v>960</v>
      </c>
      <c r="L208" s="6" t="s">
        <v>157</v>
      </c>
      <c r="M208" s="6" t="s">
        <v>807</v>
      </c>
      <c r="N208" s="62" t="s">
        <v>1154</v>
      </c>
      <c r="O208" s="6" t="s">
        <v>1155</v>
      </c>
      <c r="P208" s="9" t="s">
        <v>602</v>
      </c>
      <c r="Q208" s="10"/>
      <c r="R208" s="10"/>
    </row>
    <row r="209" ht="24" spans="1:18">
      <c r="A209" s="6">
        <v>187</v>
      </c>
      <c r="B209" s="6" t="s">
        <v>461</v>
      </c>
      <c r="C209" s="6" t="s">
        <v>1149</v>
      </c>
      <c r="D209" s="17" t="s">
        <v>1200</v>
      </c>
      <c r="E209" s="6" t="s">
        <v>1201</v>
      </c>
      <c r="F209" s="8" t="s">
        <v>1158</v>
      </c>
      <c r="G209" s="8" t="s">
        <v>1202</v>
      </c>
      <c r="H209" s="14"/>
      <c r="I209" s="6" t="s">
        <v>752</v>
      </c>
      <c r="J209" s="17">
        <v>0.4</v>
      </c>
      <c r="K209" s="8" t="s">
        <v>960</v>
      </c>
      <c r="L209" s="6" t="s">
        <v>157</v>
      </c>
      <c r="M209" s="6" t="s">
        <v>807</v>
      </c>
      <c r="N209" s="62" t="s">
        <v>1154</v>
      </c>
      <c r="O209" s="6" t="s">
        <v>1155</v>
      </c>
      <c r="P209" s="9" t="s">
        <v>602</v>
      </c>
      <c r="Q209" s="10"/>
      <c r="R209" s="10"/>
    </row>
    <row r="210" ht="24" spans="1:18">
      <c r="A210" s="6">
        <v>188</v>
      </c>
      <c r="B210" s="6" t="s">
        <v>461</v>
      </c>
      <c r="C210" s="6" t="s">
        <v>1149</v>
      </c>
      <c r="D210" s="17" t="s">
        <v>1203</v>
      </c>
      <c r="E210" s="6" t="s">
        <v>1204</v>
      </c>
      <c r="F210" s="8" t="s">
        <v>1158</v>
      </c>
      <c r="G210" s="8" t="s">
        <v>1205</v>
      </c>
      <c r="H210" s="14"/>
      <c r="I210" s="6" t="s">
        <v>752</v>
      </c>
      <c r="J210" s="17">
        <v>0.4</v>
      </c>
      <c r="K210" s="8" t="s">
        <v>960</v>
      </c>
      <c r="L210" s="17" t="s">
        <v>500</v>
      </c>
      <c r="M210" s="6" t="s">
        <v>807</v>
      </c>
      <c r="N210" s="62" t="s">
        <v>1154</v>
      </c>
      <c r="O210" s="6" t="s">
        <v>1155</v>
      </c>
      <c r="P210" s="9" t="s">
        <v>602</v>
      </c>
      <c r="Q210" s="10"/>
      <c r="R210" s="10"/>
    </row>
    <row r="211" ht="24" spans="1:18">
      <c r="A211" s="6">
        <v>189</v>
      </c>
      <c r="B211" s="6" t="s">
        <v>461</v>
      </c>
      <c r="C211" s="6" t="s">
        <v>1149</v>
      </c>
      <c r="D211" s="17" t="s">
        <v>1203</v>
      </c>
      <c r="E211" s="6" t="s">
        <v>1206</v>
      </c>
      <c r="F211" s="8" t="s">
        <v>1205</v>
      </c>
      <c r="G211" s="8" t="s">
        <v>1205</v>
      </c>
      <c r="H211" s="14"/>
      <c r="I211" s="6" t="s">
        <v>752</v>
      </c>
      <c r="J211" s="17">
        <v>0.4</v>
      </c>
      <c r="K211" s="8" t="s">
        <v>960</v>
      </c>
      <c r="L211" s="17" t="s">
        <v>500</v>
      </c>
      <c r="M211" s="6" t="s">
        <v>807</v>
      </c>
      <c r="N211" s="62" t="s">
        <v>1154</v>
      </c>
      <c r="O211" s="6" t="s">
        <v>1155</v>
      </c>
      <c r="P211" s="9" t="s">
        <v>602</v>
      </c>
      <c r="Q211" s="10"/>
      <c r="R211" s="10"/>
    </row>
    <row r="212" spans="1:18">
      <c r="A212" s="6">
        <v>190</v>
      </c>
      <c r="B212" s="6" t="s">
        <v>461</v>
      </c>
      <c r="C212" s="6" t="s">
        <v>1149</v>
      </c>
      <c r="D212" s="17" t="s">
        <v>1207</v>
      </c>
      <c r="E212" s="6" t="s">
        <v>1208</v>
      </c>
      <c r="F212" s="8" t="s">
        <v>1205</v>
      </c>
      <c r="G212" s="8" t="s">
        <v>1209</v>
      </c>
      <c r="H212" s="14"/>
      <c r="I212" s="6" t="s">
        <v>752</v>
      </c>
      <c r="J212" s="17">
        <v>0.4</v>
      </c>
      <c r="K212" s="8" t="s">
        <v>960</v>
      </c>
      <c r="L212" s="17" t="s">
        <v>500</v>
      </c>
      <c r="M212" s="6" t="s">
        <v>807</v>
      </c>
      <c r="N212" s="62" t="s">
        <v>1154</v>
      </c>
      <c r="O212" s="6" t="s">
        <v>1155</v>
      </c>
      <c r="P212" s="9" t="s">
        <v>602</v>
      </c>
      <c r="Q212" s="10"/>
      <c r="R212" s="10"/>
    </row>
    <row r="213" ht="24" spans="1:18">
      <c r="A213" s="6">
        <v>191</v>
      </c>
      <c r="B213" s="6" t="s">
        <v>461</v>
      </c>
      <c r="C213" s="6" t="s">
        <v>1149</v>
      </c>
      <c r="D213" s="17" t="s">
        <v>1210</v>
      </c>
      <c r="E213" s="6" t="s">
        <v>1211</v>
      </c>
      <c r="F213" s="8" t="s">
        <v>1199</v>
      </c>
      <c r="G213" s="8" t="s">
        <v>1212</v>
      </c>
      <c r="H213" s="14"/>
      <c r="I213" s="6" t="s">
        <v>752</v>
      </c>
      <c r="J213" s="17">
        <v>0.4</v>
      </c>
      <c r="K213" s="8" t="s">
        <v>960</v>
      </c>
      <c r="L213" s="17" t="s">
        <v>157</v>
      </c>
      <c r="M213" s="6" t="s">
        <v>807</v>
      </c>
      <c r="N213" s="62" t="s">
        <v>1154</v>
      </c>
      <c r="O213" s="6" t="s">
        <v>1155</v>
      </c>
      <c r="P213" s="9" t="s">
        <v>602</v>
      </c>
      <c r="Q213" s="10"/>
      <c r="R213" s="10"/>
    </row>
    <row r="214" ht="24" spans="1:18">
      <c r="A214" s="6">
        <v>192</v>
      </c>
      <c r="B214" s="6" t="s">
        <v>461</v>
      </c>
      <c r="C214" s="6" t="s">
        <v>1149</v>
      </c>
      <c r="D214" s="17" t="s">
        <v>1213</v>
      </c>
      <c r="E214" s="6" t="s">
        <v>1214</v>
      </c>
      <c r="F214" s="8" t="s">
        <v>1199</v>
      </c>
      <c r="G214" s="8" t="s">
        <v>1212</v>
      </c>
      <c r="H214" s="14"/>
      <c r="I214" s="6" t="s">
        <v>752</v>
      </c>
      <c r="J214" s="17">
        <v>0.4</v>
      </c>
      <c r="K214" s="8" t="s">
        <v>960</v>
      </c>
      <c r="L214" s="17" t="s">
        <v>157</v>
      </c>
      <c r="M214" s="6" t="s">
        <v>807</v>
      </c>
      <c r="N214" s="62" t="s">
        <v>1154</v>
      </c>
      <c r="O214" s="6" t="s">
        <v>1155</v>
      </c>
      <c r="P214" s="9" t="s">
        <v>602</v>
      </c>
      <c r="Q214" s="10"/>
      <c r="R214" s="10"/>
    </row>
    <row r="215" ht="24" spans="1:18">
      <c r="A215" s="6">
        <v>193</v>
      </c>
      <c r="B215" s="6" t="s">
        <v>461</v>
      </c>
      <c r="C215" s="6" t="s">
        <v>1149</v>
      </c>
      <c r="D215" s="17" t="s">
        <v>1215</v>
      </c>
      <c r="E215" s="6" t="s">
        <v>1216</v>
      </c>
      <c r="F215" s="8" t="s">
        <v>1217</v>
      </c>
      <c r="G215" s="8" t="s">
        <v>1205</v>
      </c>
      <c r="H215" s="14"/>
      <c r="I215" s="6" t="s">
        <v>752</v>
      </c>
      <c r="J215" s="17">
        <v>0.4</v>
      </c>
      <c r="K215" s="8" t="s">
        <v>960</v>
      </c>
      <c r="L215" s="17" t="s">
        <v>500</v>
      </c>
      <c r="M215" s="6" t="s">
        <v>807</v>
      </c>
      <c r="N215" s="62" t="s">
        <v>1154</v>
      </c>
      <c r="O215" s="6" t="s">
        <v>1155</v>
      </c>
      <c r="P215" s="9" t="s">
        <v>602</v>
      </c>
      <c r="Q215" s="10"/>
      <c r="R215" s="10"/>
    </row>
    <row r="216" spans="1:18">
      <c r="A216" s="6">
        <v>194</v>
      </c>
      <c r="B216" s="6" t="s">
        <v>461</v>
      </c>
      <c r="C216" s="6" t="s">
        <v>1149</v>
      </c>
      <c r="D216" s="17" t="s">
        <v>1218</v>
      </c>
      <c r="E216" s="6" t="s">
        <v>1219</v>
      </c>
      <c r="F216" s="8" t="s">
        <v>1205</v>
      </c>
      <c r="G216" s="8" t="s">
        <v>1209</v>
      </c>
      <c r="H216" s="14"/>
      <c r="I216" s="6" t="s">
        <v>752</v>
      </c>
      <c r="J216" s="17">
        <v>0.4</v>
      </c>
      <c r="K216" s="8" t="s">
        <v>960</v>
      </c>
      <c r="L216" s="17" t="s">
        <v>500</v>
      </c>
      <c r="M216" s="6" t="s">
        <v>807</v>
      </c>
      <c r="N216" s="62" t="s">
        <v>1154</v>
      </c>
      <c r="O216" s="6" t="s">
        <v>1155</v>
      </c>
      <c r="P216" s="9" t="s">
        <v>602</v>
      </c>
      <c r="Q216" s="10"/>
      <c r="R216" s="10"/>
    </row>
    <row r="217" ht="24" spans="1:18">
      <c r="A217" s="6">
        <v>195</v>
      </c>
      <c r="B217" s="6" t="s">
        <v>461</v>
      </c>
      <c r="C217" s="6" t="s">
        <v>1149</v>
      </c>
      <c r="D217" s="17" t="s">
        <v>1220</v>
      </c>
      <c r="E217" s="6" t="s">
        <v>1221</v>
      </c>
      <c r="F217" s="8" t="s">
        <v>1222</v>
      </c>
      <c r="G217" s="8" t="s">
        <v>1223</v>
      </c>
      <c r="H217" s="14"/>
      <c r="I217" s="6" t="s">
        <v>752</v>
      </c>
      <c r="J217" s="17">
        <v>0.4</v>
      </c>
      <c r="K217" s="8" t="s">
        <v>960</v>
      </c>
      <c r="L217" s="17" t="s">
        <v>157</v>
      </c>
      <c r="M217" s="6" t="s">
        <v>807</v>
      </c>
      <c r="N217" s="62" t="s">
        <v>1154</v>
      </c>
      <c r="O217" s="6" t="s">
        <v>1155</v>
      </c>
      <c r="P217" s="9" t="s">
        <v>602</v>
      </c>
      <c r="Q217" s="10"/>
      <c r="R217" s="10"/>
    </row>
    <row r="218" ht="24" spans="1:18">
      <c r="A218" s="6">
        <v>196</v>
      </c>
      <c r="B218" s="6" t="s">
        <v>461</v>
      </c>
      <c r="C218" s="6" t="s">
        <v>1149</v>
      </c>
      <c r="D218" s="17" t="s">
        <v>1224</v>
      </c>
      <c r="E218" s="6" t="s">
        <v>1225</v>
      </c>
      <c r="F218" s="8" t="s">
        <v>1226</v>
      </c>
      <c r="G218" s="8" t="s">
        <v>1222</v>
      </c>
      <c r="H218" s="14"/>
      <c r="I218" s="6" t="s">
        <v>752</v>
      </c>
      <c r="J218" s="17">
        <v>0.4</v>
      </c>
      <c r="K218" s="8" t="s">
        <v>960</v>
      </c>
      <c r="L218" s="17" t="s">
        <v>157</v>
      </c>
      <c r="M218" s="6" t="s">
        <v>807</v>
      </c>
      <c r="N218" s="62" t="s">
        <v>1154</v>
      </c>
      <c r="O218" s="6" t="s">
        <v>1155</v>
      </c>
      <c r="P218" s="9" t="s">
        <v>602</v>
      </c>
      <c r="Q218" s="10"/>
      <c r="R218" s="10"/>
    </row>
    <row r="219" ht="25.5" customHeight="1" spans="1:18">
      <c r="A219" s="6">
        <v>197</v>
      </c>
      <c r="B219" s="6" t="s">
        <v>461</v>
      </c>
      <c r="C219" s="6" t="s">
        <v>1149</v>
      </c>
      <c r="D219" s="17" t="s">
        <v>1227</v>
      </c>
      <c r="E219" s="6" t="s">
        <v>1228</v>
      </c>
      <c r="F219" s="8" t="s">
        <v>1223</v>
      </c>
      <c r="G219" s="8" t="s">
        <v>1229</v>
      </c>
      <c r="H219" s="14"/>
      <c r="I219" s="6" t="s">
        <v>752</v>
      </c>
      <c r="J219" s="17">
        <v>0.4</v>
      </c>
      <c r="K219" s="8" t="s">
        <v>960</v>
      </c>
      <c r="L219" s="17" t="s">
        <v>157</v>
      </c>
      <c r="M219" s="6" t="s">
        <v>807</v>
      </c>
      <c r="N219" s="62" t="s">
        <v>1154</v>
      </c>
      <c r="O219" s="6" t="s">
        <v>1155</v>
      </c>
      <c r="P219" s="9" t="s">
        <v>602</v>
      </c>
      <c r="Q219" s="10"/>
      <c r="R219" s="10"/>
    </row>
    <row r="220" ht="24" spans="1:18">
      <c r="A220" s="6">
        <v>198</v>
      </c>
      <c r="B220" s="6" t="s">
        <v>461</v>
      </c>
      <c r="C220" s="6" t="s">
        <v>1230</v>
      </c>
      <c r="D220" s="6" t="s">
        <v>1231</v>
      </c>
      <c r="E220" s="6" t="s">
        <v>1232</v>
      </c>
      <c r="F220" s="11"/>
      <c r="G220" s="8" t="s">
        <v>1233</v>
      </c>
      <c r="H220" s="14">
        <v>75.8</v>
      </c>
      <c r="I220" s="6" t="s">
        <v>752</v>
      </c>
      <c r="J220" s="6">
        <v>0.4</v>
      </c>
      <c r="K220" s="8" t="s">
        <v>1234</v>
      </c>
      <c r="L220" s="6" t="s">
        <v>500</v>
      </c>
      <c r="M220" s="6" t="s">
        <v>807</v>
      </c>
      <c r="N220" s="62" t="s">
        <v>1235</v>
      </c>
      <c r="O220" s="6" t="s">
        <v>1236</v>
      </c>
      <c r="P220" s="6" t="s">
        <v>602</v>
      </c>
      <c r="Q220" s="10"/>
      <c r="R220" s="10"/>
    </row>
    <row r="221" ht="24" spans="1:18">
      <c r="A221" s="6">
        <v>199</v>
      </c>
      <c r="B221" s="6" t="s">
        <v>461</v>
      </c>
      <c r="C221" s="6" t="s">
        <v>1230</v>
      </c>
      <c r="D221" s="6" t="s">
        <v>1237</v>
      </c>
      <c r="E221" s="6" t="s">
        <v>1238</v>
      </c>
      <c r="F221" s="8" t="s">
        <v>1233</v>
      </c>
      <c r="G221" s="8" t="s">
        <v>986</v>
      </c>
      <c r="H221" s="14"/>
      <c r="I221" s="6" t="s">
        <v>752</v>
      </c>
      <c r="J221" s="6">
        <v>0.4</v>
      </c>
      <c r="K221" s="8" t="s">
        <v>1234</v>
      </c>
      <c r="L221" s="6" t="s">
        <v>500</v>
      </c>
      <c r="M221" s="6" t="s">
        <v>807</v>
      </c>
      <c r="N221" s="62" t="s">
        <v>1235</v>
      </c>
      <c r="O221" s="6" t="s">
        <v>1236</v>
      </c>
      <c r="P221" s="6"/>
      <c r="Q221" s="10"/>
      <c r="R221" s="10"/>
    </row>
    <row r="222" ht="25.5" customHeight="1" spans="1:18">
      <c r="A222" s="6">
        <v>200</v>
      </c>
      <c r="B222" s="6" t="s">
        <v>461</v>
      </c>
      <c r="C222" s="6" t="s">
        <v>1230</v>
      </c>
      <c r="D222" s="6" t="s">
        <v>1239</v>
      </c>
      <c r="E222" s="6" t="s">
        <v>1240</v>
      </c>
      <c r="F222" s="8" t="s">
        <v>1233</v>
      </c>
      <c r="G222" s="8" t="s">
        <v>986</v>
      </c>
      <c r="H222" s="14"/>
      <c r="I222" s="6" t="s">
        <v>752</v>
      </c>
      <c r="J222" s="6">
        <v>0.4</v>
      </c>
      <c r="K222" s="8" t="s">
        <v>1234</v>
      </c>
      <c r="L222" s="6" t="s">
        <v>500</v>
      </c>
      <c r="M222" s="6" t="s">
        <v>807</v>
      </c>
      <c r="N222" s="62" t="s">
        <v>1235</v>
      </c>
      <c r="O222" s="6" t="s">
        <v>1236</v>
      </c>
      <c r="P222" s="6"/>
      <c r="Q222" s="10"/>
      <c r="R222" s="10"/>
    </row>
    <row r="223" ht="24" spans="1:18">
      <c r="A223" s="6">
        <v>201</v>
      </c>
      <c r="B223" s="6" t="s">
        <v>461</v>
      </c>
      <c r="C223" s="6" t="s">
        <v>1149</v>
      </c>
      <c r="D223" s="17" t="s">
        <v>1241</v>
      </c>
      <c r="E223" s="6" t="s">
        <v>1242</v>
      </c>
      <c r="F223" s="8" t="s">
        <v>1243</v>
      </c>
      <c r="G223" s="8" t="s">
        <v>1233</v>
      </c>
      <c r="H223" s="14">
        <v>619.7</v>
      </c>
      <c r="I223" s="17" t="s">
        <v>752</v>
      </c>
      <c r="J223" s="17">
        <v>0.4</v>
      </c>
      <c r="K223" s="17" t="s">
        <v>1244</v>
      </c>
      <c r="L223" s="17" t="s">
        <v>500</v>
      </c>
      <c r="M223" s="17" t="s">
        <v>807</v>
      </c>
      <c r="N223" s="64" t="s">
        <v>1245</v>
      </c>
      <c r="O223" s="6" t="s">
        <v>1236</v>
      </c>
      <c r="P223" s="6" t="s">
        <v>602</v>
      </c>
      <c r="Q223" s="10"/>
      <c r="R223" s="10"/>
    </row>
    <row r="224" ht="36" spans="1:18">
      <c r="A224" s="6">
        <v>202</v>
      </c>
      <c r="B224" s="6" t="s">
        <v>461</v>
      </c>
      <c r="C224" s="6" t="s">
        <v>1149</v>
      </c>
      <c r="D224" s="17" t="s">
        <v>1246</v>
      </c>
      <c r="E224" s="6" t="s">
        <v>1247</v>
      </c>
      <c r="F224" s="8" t="s">
        <v>1233</v>
      </c>
      <c r="G224" s="8" t="s">
        <v>991</v>
      </c>
      <c r="H224" s="14"/>
      <c r="I224" s="17" t="s">
        <v>752</v>
      </c>
      <c r="J224" s="17">
        <v>0.4</v>
      </c>
      <c r="K224" s="17" t="s">
        <v>1244</v>
      </c>
      <c r="L224" s="17" t="s">
        <v>500</v>
      </c>
      <c r="M224" s="17" t="s">
        <v>807</v>
      </c>
      <c r="N224" s="64" t="s">
        <v>1245</v>
      </c>
      <c r="O224" s="6" t="s">
        <v>1236</v>
      </c>
      <c r="P224" s="6"/>
      <c r="Q224" s="10"/>
      <c r="R224" s="10"/>
    </row>
    <row r="225" ht="24" spans="1:18">
      <c r="A225" s="6">
        <v>203</v>
      </c>
      <c r="B225" s="6" t="s">
        <v>461</v>
      </c>
      <c r="C225" s="6" t="s">
        <v>1149</v>
      </c>
      <c r="D225" s="17" t="s">
        <v>1248</v>
      </c>
      <c r="E225" s="6" t="s">
        <v>1249</v>
      </c>
      <c r="F225" s="8" t="s">
        <v>991</v>
      </c>
      <c r="G225" s="8" t="s">
        <v>1170</v>
      </c>
      <c r="H225" s="14"/>
      <c r="I225" s="17" t="s">
        <v>752</v>
      </c>
      <c r="J225" s="17">
        <v>0.4</v>
      </c>
      <c r="K225" s="17" t="s">
        <v>1244</v>
      </c>
      <c r="L225" s="17" t="s">
        <v>500</v>
      </c>
      <c r="M225" s="17" t="s">
        <v>807</v>
      </c>
      <c r="N225" s="64" t="s">
        <v>1245</v>
      </c>
      <c r="O225" s="6" t="s">
        <v>1236</v>
      </c>
      <c r="P225" s="6"/>
      <c r="Q225" s="10"/>
      <c r="R225" s="10"/>
    </row>
    <row r="226" ht="24" spans="1:18">
      <c r="A226" s="6">
        <v>204</v>
      </c>
      <c r="B226" s="6" t="s">
        <v>461</v>
      </c>
      <c r="C226" s="6" t="s">
        <v>1149</v>
      </c>
      <c r="D226" s="17" t="s">
        <v>1250</v>
      </c>
      <c r="E226" s="6" t="s">
        <v>1251</v>
      </c>
      <c r="F226" s="8" t="s">
        <v>991</v>
      </c>
      <c r="G226" s="8" t="s">
        <v>1170</v>
      </c>
      <c r="H226" s="14"/>
      <c r="I226" s="17" t="s">
        <v>752</v>
      </c>
      <c r="J226" s="17">
        <v>0.4</v>
      </c>
      <c r="K226" s="17" t="s">
        <v>1244</v>
      </c>
      <c r="L226" s="17" t="s">
        <v>500</v>
      </c>
      <c r="M226" s="17" t="s">
        <v>807</v>
      </c>
      <c r="N226" s="64" t="s">
        <v>1245</v>
      </c>
      <c r="O226" s="6" t="s">
        <v>1236</v>
      </c>
      <c r="P226" s="6"/>
      <c r="Q226" s="10"/>
      <c r="R226" s="10"/>
    </row>
    <row r="227" ht="24" spans="1:18">
      <c r="A227" s="6">
        <v>205</v>
      </c>
      <c r="B227" s="6" t="s">
        <v>461</v>
      </c>
      <c r="C227" s="6" t="s">
        <v>1149</v>
      </c>
      <c r="D227" s="17" t="s">
        <v>1252</v>
      </c>
      <c r="E227" s="6" t="s">
        <v>1253</v>
      </c>
      <c r="F227" s="8" t="s">
        <v>1254</v>
      </c>
      <c r="G227" s="8" t="s">
        <v>1255</v>
      </c>
      <c r="H227" s="14"/>
      <c r="I227" s="17" t="s">
        <v>752</v>
      </c>
      <c r="J227" s="17">
        <v>0.4</v>
      </c>
      <c r="K227" s="17" t="s">
        <v>1244</v>
      </c>
      <c r="L227" s="17" t="s">
        <v>500</v>
      </c>
      <c r="M227" s="17" t="s">
        <v>807</v>
      </c>
      <c r="N227" s="64" t="s">
        <v>1245</v>
      </c>
      <c r="O227" s="6" t="s">
        <v>1236</v>
      </c>
      <c r="P227" s="6"/>
      <c r="Q227" s="10"/>
      <c r="R227" s="10"/>
    </row>
    <row r="228" ht="24" spans="1:18">
      <c r="A228" s="6">
        <v>206</v>
      </c>
      <c r="B228" s="6" t="s">
        <v>461</v>
      </c>
      <c r="C228" s="6" t="s">
        <v>1149</v>
      </c>
      <c r="D228" s="17" t="s">
        <v>1256</v>
      </c>
      <c r="E228" s="6" t="s">
        <v>1257</v>
      </c>
      <c r="F228" s="8" t="s">
        <v>1243</v>
      </c>
      <c r="G228" s="8" t="s">
        <v>1258</v>
      </c>
      <c r="H228" s="14"/>
      <c r="I228" s="17" t="s">
        <v>752</v>
      </c>
      <c r="J228" s="17">
        <v>0.4</v>
      </c>
      <c r="K228" s="17" t="s">
        <v>1244</v>
      </c>
      <c r="L228" s="17" t="s">
        <v>500</v>
      </c>
      <c r="M228" s="17" t="s">
        <v>807</v>
      </c>
      <c r="N228" s="64" t="s">
        <v>1245</v>
      </c>
      <c r="O228" s="6" t="s">
        <v>1236</v>
      </c>
      <c r="P228" s="6"/>
      <c r="Q228" s="10"/>
      <c r="R228" s="10"/>
    </row>
    <row r="229" ht="24" spans="1:18">
      <c r="A229" s="6">
        <v>207</v>
      </c>
      <c r="B229" s="6" t="s">
        <v>461</v>
      </c>
      <c r="C229" s="6" t="s">
        <v>1149</v>
      </c>
      <c r="D229" s="17" t="s">
        <v>1259</v>
      </c>
      <c r="E229" s="6" t="s">
        <v>1260</v>
      </c>
      <c r="F229" s="8" t="s">
        <v>1261</v>
      </c>
      <c r="G229" s="8" t="s">
        <v>1262</v>
      </c>
      <c r="H229" s="14"/>
      <c r="I229" s="17" t="s">
        <v>752</v>
      </c>
      <c r="J229" s="17">
        <v>0.4</v>
      </c>
      <c r="K229" s="17" t="s">
        <v>1244</v>
      </c>
      <c r="L229" s="17" t="s">
        <v>500</v>
      </c>
      <c r="M229" s="17" t="s">
        <v>807</v>
      </c>
      <c r="N229" s="64" t="s">
        <v>1245</v>
      </c>
      <c r="O229" s="6" t="s">
        <v>1236</v>
      </c>
      <c r="P229" s="6"/>
      <c r="Q229" s="10"/>
      <c r="R229" s="10"/>
    </row>
    <row r="230" ht="24" spans="1:18">
      <c r="A230" s="6">
        <v>208</v>
      </c>
      <c r="B230" s="6" t="s">
        <v>461</v>
      </c>
      <c r="C230" s="6" t="s">
        <v>1149</v>
      </c>
      <c r="D230" s="17" t="s">
        <v>1263</v>
      </c>
      <c r="E230" s="6" t="s">
        <v>1264</v>
      </c>
      <c r="F230" s="8" t="s">
        <v>1262</v>
      </c>
      <c r="G230" s="8" t="s">
        <v>1258</v>
      </c>
      <c r="H230" s="14"/>
      <c r="I230" s="17" t="s">
        <v>752</v>
      </c>
      <c r="J230" s="17">
        <v>0.4</v>
      </c>
      <c r="K230" s="17" t="s">
        <v>1244</v>
      </c>
      <c r="L230" s="17" t="s">
        <v>500</v>
      </c>
      <c r="M230" s="17" t="s">
        <v>807</v>
      </c>
      <c r="N230" s="64" t="s">
        <v>1245</v>
      </c>
      <c r="O230" s="6" t="s">
        <v>1236</v>
      </c>
      <c r="P230" s="6"/>
      <c r="Q230" s="10"/>
      <c r="R230" s="10"/>
    </row>
    <row r="231" ht="24" spans="1:18">
      <c r="A231" s="6">
        <v>209</v>
      </c>
      <c r="B231" s="6" t="s">
        <v>461</v>
      </c>
      <c r="C231" s="6" t="s">
        <v>1149</v>
      </c>
      <c r="D231" s="17" t="s">
        <v>1265</v>
      </c>
      <c r="E231" s="6" t="s">
        <v>1266</v>
      </c>
      <c r="F231" s="8" t="s">
        <v>1262</v>
      </c>
      <c r="G231" s="8" t="s">
        <v>1262</v>
      </c>
      <c r="H231" s="14"/>
      <c r="I231" s="17" t="s">
        <v>752</v>
      </c>
      <c r="J231" s="17">
        <v>0.4</v>
      </c>
      <c r="K231" s="17" t="s">
        <v>1244</v>
      </c>
      <c r="L231" s="17" t="s">
        <v>500</v>
      </c>
      <c r="M231" s="17" t="s">
        <v>807</v>
      </c>
      <c r="N231" s="64" t="s">
        <v>1245</v>
      </c>
      <c r="O231" s="6" t="s">
        <v>1236</v>
      </c>
      <c r="P231" s="6"/>
      <c r="Q231" s="10"/>
      <c r="R231" s="10"/>
    </row>
    <row r="232" ht="24" spans="1:18">
      <c r="A232" s="6">
        <v>210</v>
      </c>
      <c r="B232" s="6" t="s">
        <v>461</v>
      </c>
      <c r="C232" s="6" t="s">
        <v>1149</v>
      </c>
      <c r="D232" s="17" t="s">
        <v>1267</v>
      </c>
      <c r="E232" s="6" t="s">
        <v>1268</v>
      </c>
      <c r="F232" s="8" t="s">
        <v>1262</v>
      </c>
      <c r="G232" s="8" t="s">
        <v>1269</v>
      </c>
      <c r="H232" s="14"/>
      <c r="I232" s="17" t="s">
        <v>752</v>
      </c>
      <c r="J232" s="17">
        <v>0.4</v>
      </c>
      <c r="K232" s="17" t="s">
        <v>1244</v>
      </c>
      <c r="L232" s="17" t="s">
        <v>500</v>
      </c>
      <c r="M232" s="17" t="s">
        <v>807</v>
      </c>
      <c r="N232" s="64" t="s">
        <v>1245</v>
      </c>
      <c r="O232" s="6" t="s">
        <v>1236</v>
      </c>
      <c r="P232" s="6"/>
      <c r="Q232" s="10"/>
      <c r="R232" s="10"/>
    </row>
    <row r="233" ht="24" spans="1:18">
      <c r="A233" s="6">
        <v>211</v>
      </c>
      <c r="B233" s="6" t="s">
        <v>461</v>
      </c>
      <c r="C233" s="6" t="s">
        <v>1149</v>
      </c>
      <c r="D233" s="17" t="s">
        <v>1270</v>
      </c>
      <c r="E233" s="6" t="s">
        <v>1271</v>
      </c>
      <c r="F233" s="8" t="s">
        <v>1262</v>
      </c>
      <c r="G233" s="8" t="s">
        <v>1269</v>
      </c>
      <c r="H233" s="14"/>
      <c r="I233" s="17" t="s">
        <v>752</v>
      </c>
      <c r="J233" s="17">
        <v>0.4</v>
      </c>
      <c r="K233" s="17" t="s">
        <v>1244</v>
      </c>
      <c r="L233" s="17" t="s">
        <v>500</v>
      </c>
      <c r="M233" s="17" t="s">
        <v>807</v>
      </c>
      <c r="N233" s="64" t="s">
        <v>1245</v>
      </c>
      <c r="O233" s="6" t="s">
        <v>1236</v>
      </c>
      <c r="P233" s="6"/>
      <c r="Q233" s="10"/>
      <c r="R233" s="10"/>
    </row>
    <row r="234" spans="1:18">
      <c r="A234" s="6">
        <v>212</v>
      </c>
      <c r="B234" s="6" t="s">
        <v>461</v>
      </c>
      <c r="C234" s="6" t="s">
        <v>1149</v>
      </c>
      <c r="D234" s="17" t="s">
        <v>1272</v>
      </c>
      <c r="E234" s="6" t="s">
        <v>1273</v>
      </c>
      <c r="F234" s="8" t="s">
        <v>1177</v>
      </c>
      <c r="G234" s="6" t="s">
        <v>337</v>
      </c>
      <c r="H234" s="14"/>
      <c r="I234" s="17" t="s">
        <v>752</v>
      </c>
      <c r="J234" s="17">
        <v>0.4</v>
      </c>
      <c r="K234" s="17" t="s">
        <v>1244</v>
      </c>
      <c r="L234" s="17" t="s">
        <v>500</v>
      </c>
      <c r="M234" s="17" t="s">
        <v>807</v>
      </c>
      <c r="N234" s="64" t="s">
        <v>1245</v>
      </c>
      <c r="O234" s="6" t="s">
        <v>1236</v>
      </c>
      <c r="P234" s="6"/>
      <c r="Q234" s="10"/>
      <c r="R234" s="10"/>
    </row>
    <row r="235" spans="1:18">
      <c r="A235" s="6">
        <v>213</v>
      </c>
      <c r="B235" s="6" t="s">
        <v>461</v>
      </c>
      <c r="C235" s="6" t="s">
        <v>1149</v>
      </c>
      <c r="D235" s="17" t="s">
        <v>1274</v>
      </c>
      <c r="E235" s="6" t="s">
        <v>1275</v>
      </c>
      <c r="F235" s="6" t="s">
        <v>337</v>
      </c>
      <c r="G235" s="11"/>
      <c r="H235" s="14"/>
      <c r="I235" s="17" t="s">
        <v>752</v>
      </c>
      <c r="J235" s="17">
        <v>0.4</v>
      </c>
      <c r="K235" s="17" t="s">
        <v>1244</v>
      </c>
      <c r="L235" s="17" t="s">
        <v>500</v>
      </c>
      <c r="M235" s="17" t="s">
        <v>807</v>
      </c>
      <c r="N235" s="64" t="s">
        <v>1245</v>
      </c>
      <c r="O235" s="6" t="s">
        <v>1236</v>
      </c>
      <c r="P235" s="6"/>
      <c r="Q235" s="10"/>
      <c r="R235" s="10"/>
    </row>
    <row r="236" ht="24" spans="1:18">
      <c r="A236" s="6">
        <v>214</v>
      </c>
      <c r="B236" s="6" t="s">
        <v>461</v>
      </c>
      <c r="C236" s="6" t="s">
        <v>1149</v>
      </c>
      <c r="D236" s="17" t="s">
        <v>1276</v>
      </c>
      <c r="E236" s="6" t="s">
        <v>1277</v>
      </c>
      <c r="F236" s="8" t="s">
        <v>1278</v>
      </c>
      <c r="G236" s="8" t="s">
        <v>1279</v>
      </c>
      <c r="H236" s="14"/>
      <c r="I236" s="17" t="s">
        <v>752</v>
      </c>
      <c r="J236" s="17">
        <v>0.4</v>
      </c>
      <c r="K236" s="17" t="s">
        <v>1244</v>
      </c>
      <c r="L236" s="17" t="s">
        <v>500</v>
      </c>
      <c r="M236" s="17" t="s">
        <v>807</v>
      </c>
      <c r="N236" s="64" t="s">
        <v>1245</v>
      </c>
      <c r="O236" s="6" t="s">
        <v>1236</v>
      </c>
      <c r="P236" s="6"/>
      <c r="Q236" s="10"/>
      <c r="R236" s="10"/>
    </row>
    <row r="237" spans="1:18">
      <c r="A237" s="6">
        <v>215</v>
      </c>
      <c r="B237" s="6" t="s">
        <v>461</v>
      </c>
      <c r="C237" s="6" t="s">
        <v>1149</v>
      </c>
      <c r="D237" s="17" t="s">
        <v>1280</v>
      </c>
      <c r="E237" s="6" t="s">
        <v>1281</v>
      </c>
      <c r="F237" s="8" t="s">
        <v>1279</v>
      </c>
      <c r="G237" s="8" t="s">
        <v>1282</v>
      </c>
      <c r="H237" s="14"/>
      <c r="I237" s="17" t="s">
        <v>752</v>
      </c>
      <c r="J237" s="17">
        <v>0.4</v>
      </c>
      <c r="K237" s="17" t="s">
        <v>1244</v>
      </c>
      <c r="L237" s="17" t="s">
        <v>500</v>
      </c>
      <c r="M237" s="17" t="s">
        <v>807</v>
      </c>
      <c r="N237" s="64" t="s">
        <v>1245</v>
      </c>
      <c r="O237" s="6" t="s">
        <v>1236</v>
      </c>
      <c r="P237" s="6"/>
      <c r="Q237" s="10"/>
      <c r="R237" s="10"/>
    </row>
    <row r="238" spans="1:18">
      <c r="A238" s="6">
        <v>216</v>
      </c>
      <c r="B238" s="6" t="s">
        <v>461</v>
      </c>
      <c r="C238" s="6" t="s">
        <v>1149</v>
      </c>
      <c r="D238" s="17" t="s">
        <v>1283</v>
      </c>
      <c r="E238" s="6" t="s">
        <v>1284</v>
      </c>
      <c r="F238" s="8" t="s">
        <v>1282</v>
      </c>
      <c r="G238" s="8" t="s">
        <v>1285</v>
      </c>
      <c r="H238" s="14"/>
      <c r="I238" s="17" t="s">
        <v>752</v>
      </c>
      <c r="J238" s="17">
        <v>0.4</v>
      </c>
      <c r="K238" s="17" t="s">
        <v>1244</v>
      </c>
      <c r="L238" s="17" t="s">
        <v>500</v>
      </c>
      <c r="M238" s="17" t="s">
        <v>807</v>
      </c>
      <c r="N238" s="64" t="s">
        <v>1245</v>
      </c>
      <c r="O238" s="6" t="s">
        <v>1236</v>
      </c>
      <c r="P238" s="6"/>
      <c r="Q238" s="10"/>
      <c r="R238" s="10"/>
    </row>
    <row r="239" ht="36" spans="1:18">
      <c r="A239" s="6">
        <v>217</v>
      </c>
      <c r="B239" s="6" t="s">
        <v>461</v>
      </c>
      <c r="C239" s="6" t="s">
        <v>1149</v>
      </c>
      <c r="D239" s="17" t="s">
        <v>1286</v>
      </c>
      <c r="E239" s="6" t="s">
        <v>1287</v>
      </c>
      <c r="F239" s="8" t="s">
        <v>1288</v>
      </c>
      <c r="G239" s="8" t="s">
        <v>1289</v>
      </c>
      <c r="H239" s="14"/>
      <c r="I239" s="17" t="s">
        <v>752</v>
      </c>
      <c r="J239" s="17">
        <v>0.4</v>
      </c>
      <c r="K239" s="17" t="s">
        <v>1244</v>
      </c>
      <c r="L239" s="17" t="s">
        <v>500</v>
      </c>
      <c r="M239" s="17" t="s">
        <v>807</v>
      </c>
      <c r="N239" s="64" t="s">
        <v>1245</v>
      </c>
      <c r="O239" s="6" t="s">
        <v>1236</v>
      </c>
      <c r="P239" s="6"/>
      <c r="Q239" s="10"/>
      <c r="R239" s="10"/>
    </row>
    <row r="240" ht="24" spans="1:18">
      <c r="A240" s="6">
        <v>218</v>
      </c>
      <c r="B240" s="6" t="s">
        <v>461</v>
      </c>
      <c r="C240" s="6" t="s">
        <v>1149</v>
      </c>
      <c r="D240" s="17" t="s">
        <v>1290</v>
      </c>
      <c r="E240" s="6" t="s">
        <v>1291</v>
      </c>
      <c r="F240" s="8" t="s">
        <v>1288</v>
      </c>
      <c r="G240" s="8" t="s">
        <v>1292</v>
      </c>
      <c r="H240" s="14"/>
      <c r="I240" s="17" t="s">
        <v>752</v>
      </c>
      <c r="J240" s="17">
        <v>0.4</v>
      </c>
      <c r="K240" s="17" t="s">
        <v>1244</v>
      </c>
      <c r="L240" s="17" t="s">
        <v>500</v>
      </c>
      <c r="M240" s="17" t="s">
        <v>807</v>
      </c>
      <c r="N240" s="64" t="s">
        <v>1245</v>
      </c>
      <c r="O240" s="6" t="s">
        <v>1236</v>
      </c>
      <c r="P240" s="6"/>
      <c r="Q240" s="10"/>
      <c r="R240" s="10"/>
    </row>
    <row r="241" ht="36" spans="1:18">
      <c r="A241" s="6">
        <v>219</v>
      </c>
      <c r="B241" s="6" t="s">
        <v>461</v>
      </c>
      <c r="C241" s="6" t="s">
        <v>1149</v>
      </c>
      <c r="D241" s="17" t="s">
        <v>1293</v>
      </c>
      <c r="E241" s="6" t="s">
        <v>1294</v>
      </c>
      <c r="F241" s="8" t="s">
        <v>1289</v>
      </c>
      <c r="G241" s="8" t="s">
        <v>1295</v>
      </c>
      <c r="H241" s="14"/>
      <c r="I241" s="17" t="s">
        <v>752</v>
      </c>
      <c r="J241" s="17">
        <v>0.4</v>
      </c>
      <c r="K241" s="17" t="s">
        <v>1244</v>
      </c>
      <c r="L241" s="17" t="s">
        <v>500</v>
      </c>
      <c r="M241" s="17" t="s">
        <v>807</v>
      </c>
      <c r="N241" s="64" t="s">
        <v>1245</v>
      </c>
      <c r="O241" s="6" t="s">
        <v>1236</v>
      </c>
      <c r="P241" s="6"/>
      <c r="Q241" s="10"/>
      <c r="R241" s="10"/>
    </row>
    <row r="242" spans="1:18">
      <c r="A242" s="6">
        <v>220</v>
      </c>
      <c r="B242" s="6" t="s">
        <v>461</v>
      </c>
      <c r="C242" s="6" t="s">
        <v>1149</v>
      </c>
      <c r="D242" s="6" t="s">
        <v>1296</v>
      </c>
      <c r="E242" s="6" t="s">
        <v>1297</v>
      </c>
      <c r="F242" s="11"/>
      <c r="G242" s="11"/>
      <c r="H242" s="14"/>
      <c r="I242" s="17" t="s">
        <v>752</v>
      </c>
      <c r="J242" s="17">
        <v>0.4</v>
      </c>
      <c r="K242" s="17" t="s">
        <v>1244</v>
      </c>
      <c r="L242" s="17" t="s">
        <v>500</v>
      </c>
      <c r="M242" s="17" t="s">
        <v>807</v>
      </c>
      <c r="N242" s="64" t="s">
        <v>1245</v>
      </c>
      <c r="O242" s="6" t="s">
        <v>1236</v>
      </c>
      <c r="P242" s="6"/>
      <c r="Q242" s="10"/>
      <c r="R242" s="10"/>
    </row>
    <row r="243" spans="1:18">
      <c r="A243" s="6">
        <v>221</v>
      </c>
      <c r="B243" s="6" t="s">
        <v>461</v>
      </c>
      <c r="C243" s="6" t="s">
        <v>1149</v>
      </c>
      <c r="D243" s="6" t="s">
        <v>1298</v>
      </c>
      <c r="E243" s="6" t="s">
        <v>1299</v>
      </c>
      <c r="F243" s="11"/>
      <c r="G243" s="11"/>
      <c r="H243" s="14"/>
      <c r="I243" s="17" t="s">
        <v>752</v>
      </c>
      <c r="J243" s="17">
        <v>0.4</v>
      </c>
      <c r="K243" s="17" t="s">
        <v>1244</v>
      </c>
      <c r="L243" s="17" t="s">
        <v>500</v>
      </c>
      <c r="M243" s="17" t="s">
        <v>807</v>
      </c>
      <c r="N243" s="64" t="s">
        <v>1245</v>
      </c>
      <c r="O243" s="6" t="s">
        <v>1236</v>
      </c>
      <c r="P243" s="6"/>
      <c r="Q243" s="10"/>
      <c r="R243" s="10"/>
    </row>
    <row r="244" spans="1:18">
      <c r="A244" s="6">
        <v>222</v>
      </c>
      <c r="B244" s="6" t="s">
        <v>461</v>
      </c>
      <c r="C244" s="6" t="s">
        <v>1149</v>
      </c>
      <c r="D244" s="6" t="s">
        <v>1300</v>
      </c>
      <c r="E244" s="6" t="s">
        <v>1301</v>
      </c>
      <c r="F244" s="11"/>
      <c r="G244" s="11"/>
      <c r="H244" s="14"/>
      <c r="I244" s="17" t="s">
        <v>752</v>
      </c>
      <c r="J244" s="17">
        <v>0.4</v>
      </c>
      <c r="K244" s="17" t="s">
        <v>1244</v>
      </c>
      <c r="L244" s="17" t="s">
        <v>500</v>
      </c>
      <c r="M244" s="17" t="s">
        <v>807</v>
      </c>
      <c r="N244" s="64" t="s">
        <v>1245</v>
      </c>
      <c r="O244" s="6" t="s">
        <v>1236</v>
      </c>
      <c r="P244" s="6"/>
      <c r="Q244" s="10"/>
      <c r="R244" s="10"/>
    </row>
    <row r="245" spans="1:18">
      <c r="A245" s="6">
        <v>223</v>
      </c>
      <c r="B245" s="6" t="s">
        <v>461</v>
      </c>
      <c r="C245" s="6" t="s">
        <v>1149</v>
      </c>
      <c r="D245" s="6" t="s">
        <v>1256</v>
      </c>
      <c r="E245" s="6" t="s">
        <v>1257</v>
      </c>
      <c r="F245" s="11"/>
      <c r="G245" s="11"/>
      <c r="H245" s="14"/>
      <c r="I245" s="17" t="s">
        <v>752</v>
      </c>
      <c r="J245" s="17">
        <v>0.4</v>
      </c>
      <c r="K245" s="17" t="s">
        <v>1244</v>
      </c>
      <c r="L245" s="17" t="s">
        <v>500</v>
      </c>
      <c r="M245" s="17" t="s">
        <v>807</v>
      </c>
      <c r="N245" s="64" t="s">
        <v>1245</v>
      </c>
      <c r="O245" s="6" t="s">
        <v>1236</v>
      </c>
      <c r="P245" s="6"/>
      <c r="Q245" s="10"/>
      <c r="R245" s="10"/>
    </row>
    <row r="246" spans="1:18">
      <c r="A246" s="6">
        <v>224</v>
      </c>
      <c r="B246" s="6" t="s">
        <v>461</v>
      </c>
      <c r="C246" s="6" t="s">
        <v>1149</v>
      </c>
      <c r="D246" s="6" t="s">
        <v>1302</v>
      </c>
      <c r="E246" s="6" t="s">
        <v>1303</v>
      </c>
      <c r="F246" s="11"/>
      <c r="G246" s="11"/>
      <c r="H246" s="14"/>
      <c r="I246" s="17" t="s">
        <v>752</v>
      </c>
      <c r="J246" s="17">
        <v>0.4</v>
      </c>
      <c r="K246" s="17" t="s">
        <v>1244</v>
      </c>
      <c r="L246" s="17" t="s">
        <v>500</v>
      </c>
      <c r="M246" s="17" t="s">
        <v>807</v>
      </c>
      <c r="N246" s="64" t="s">
        <v>1245</v>
      </c>
      <c r="O246" s="6" t="s">
        <v>1236</v>
      </c>
      <c r="P246" s="6"/>
      <c r="Q246" s="10"/>
      <c r="R246" s="10"/>
    </row>
    <row r="247" spans="1:18">
      <c r="A247" s="6">
        <v>225</v>
      </c>
      <c r="B247" s="6" t="s">
        <v>461</v>
      </c>
      <c r="C247" s="6" t="s">
        <v>1149</v>
      </c>
      <c r="D247" s="6" t="s">
        <v>1304</v>
      </c>
      <c r="E247" s="6" t="s">
        <v>1305</v>
      </c>
      <c r="F247" s="11"/>
      <c r="G247" s="11"/>
      <c r="H247" s="14"/>
      <c r="I247" s="17" t="s">
        <v>752</v>
      </c>
      <c r="J247" s="17">
        <v>0.4</v>
      </c>
      <c r="K247" s="17" t="s">
        <v>1244</v>
      </c>
      <c r="L247" s="17" t="s">
        <v>500</v>
      </c>
      <c r="M247" s="17" t="s">
        <v>807</v>
      </c>
      <c r="N247" s="64" t="s">
        <v>1245</v>
      </c>
      <c r="O247" s="6" t="s">
        <v>1236</v>
      </c>
      <c r="P247" s="6"/>
      <c r="Q247" s="10"/>
      <c r="R247" s="10"/>
    </row>
    <row r="248" spans="1:18">
      <c r="A248" s="6">
        <v>226</v>
      </c>
      <c r="B248" s="6" t="s">
        <v>461</v>
      </c>
      <c r="C248" s="6" t="s">
        <v>1149</v>
      </c>
      <c r="D248" s="6" t="s">
        <v>1306</v>
      </c>
      <c r="E248" s="6" t="s">
        <v>1307</v>
      </c>
      <c r="F248" s="11"/>
      <c r="G248" s="11"/>
      <c r="H248" s="14"/>
      <c r="I248" s="17" t="s">
        <v>752</v>
      </c>
      <c r="J248" s="17">
        <v>0.4</v>
      </c>
      <c r="K248" s="17" t="s">
        <v>1244</v>
      </c>
      <c r="L248" s="17" t="s">
        <v>500</v>
      </c>
      <c r="M248" s="17" t="s">
        <v>807</v>
      </c>
      <c r="N248" s="64" t="s">
        <v>1245</v>
      </c>
      <c r="O248" s="6" t="s">
        <v>1236</v>
      </c>
      <c r="P248" s="6"/>
      <c r="Q248" s="10"/>
      <c r="R248" s="10"/>
    </row>
    <row r="249" spans="1:18">
      <c r="A249" s="6">
        <v>227</v>
      </c>
      <c r="B249" s="6" t="s">
        <v>461</v>
      </c>
      <c r="C249" s="6" t="s">
        <v>1149</v>
      </c>
      <c r="D249" s="6" t="s">
        <v>1308</v>
      </c>
      <c r="E249" s="6" t="s">
        <v>1309</v>
      </c>
      <c r="F249" s="11"/>
      <c r="G249" s="11"/>
      <c r="H249" s="14"/>
      <c r="I249" s="17" t="s">
        <v>752</v>
      </c>
      <c r="J249" s="17">
        <v>0.4</v>
      </c>
      <c r="K249" s="17" t="s">
        <v>1244</v>
      </c>
      <c r="L249" s="17" t="s">
        <v>500</v>
      </c>
      <c r="M249" s="17" t="s">
        <v>807</v>
      </c>
      <c r="N249" s="64" t="s">
        <v>1245</v>
      </c>
      <c r="O249" s="6" t="s">
        <v>1236</v>
      </c>
      <c r="P249" s="6"/>
      <c r="Q249" s="10"/>
      <c r="R249" s="10"/>
    </row>
    <row r="250" spans="1:18">
      <c r="A250" s="6">
        <v>228</v>
      </c>
      <c r="B250" s="6" t="s">
        <v>461</v>
      </c>
      <c r="C250" s="6" t="s">
        <v>1149</v>
      </c>
      <c r="D250" s="6" t="s">
        <v>1310</v>
      </c>
      <c r="E250" s="6" t="s">
        <v>1311</v>
      </c>
      <c r="F250" s="11"/>
      <c r="G250" s="11"/>
      <c r="H250" s="14"/>
      <c r="I250" s="17" t="s">
        <v>752</v>
      </c>
      <c r="J250" s="17">
        <v>0.4</v>
      </c>
      <c r="K250" s="17" t="s">
        <v>1244</v>
      </c>
      <c r="L250" s="17" t="s">
        <v>500</v>
      </c>
      <c r="M250" s="17" t="s">
        <v>807</v>
      </c>
      <c r="N250" s="64" t="s">
        <v>1245</v>
      </c>
      <c r="O250" s="6" t="s">
        <v>1236</v>
      </c>
      <c r="P250" s="6"/>
      <c r="Q250" s="10"/>
      <c r="R250" s="10"/>
    </row>
    <row r="251" spans="1:18">
      <c r="A251" s="6">
        <v>229</v>
      </c>
      <c r="B251" s="6" t="s">
        <v>461</v>
      </c>
      <c r="C251" s="6" t="s">
        <v>1149</v>
      </c>
      <c r="D251" s="6" t="s">
        <v>1312</v>
      </c>
      <c r="E251" s="6" t="s">
        <v>1313</v>
      </c>
      <c r="F251" s="11"/>
      <c r="G251" s="11"/>
      <c r="H251" s="14"/>
      <c r="I251" s="17" t="s">
        <v>752</v>
      </c>
      <c r="J251" s="17">
        <v>0.4</v>
      </c>
      <c r="K251" s="17" t="s">
        <v>1244</v>
      </c>
      <c r="L251" s="17" t="s">
        <v>500</v>
      </c>
      <c r="M251" s="17" t="s">
        <v>807</v>
      </c>
      <c r="N251" s="64" t="s">
        <v>1245</v>
      </c>
      <c r="O251" s="6" t="s">
        <v>1236</v>
      </c>
      <c r="P251" s="6"/>
      <c r="Q251" s="10"/>
      <c r="R251" s="10"/>
    </row>
    <row r="252" spans="1:18">
      <c r="A252" s="6">
        <v>230</v>
      </c>
      <c r="B252" s="6" t="s">
        <v>461</v>
      </c>
      <c r="C252" s="6" t="s">
        <v>1149</v>
      </c>
      <c r="D252" s="6" t="s">
        <v>1314</v>
      </c>
      <c r="E252" s="6" t="s">
        <v>1315</v>
      </c>
      <c r="F252" s="11"/>
      <c r="G252" s="11"/>
      <c r="H252" s="14"/>
      <c r="I252" s="17" t="s">
        <v>752</v>
      </c>
      <c r="J252" s="17">
        <v>0.4</v>
      </c>
      <c r="K252" s="17" t="s">
        <v>1244</v>
      </c>
      <c r="L252" s="17" t="s">
        <v>500</v>
      </c>
      <c r="M252" s="17" t="s">
        <v>807</v>
      </c>
      <c r="N252" s="64" t="s">
        <v>1245</v>
      </c>
      <c r="O252" s="6" t="s">
        <v>1236</v>
      </c>
      <c r="P252" s="6"/>
      <c r="Q252" s="10"/>
      <c r="R252" s="10"/>
    </row>
    <row r="253" spans="1:18">
      <c r="A253" s="6">
        <v>231</v>
      </c>
      <c r="B253" s="6" t="s">
        <v>461</v>
      </c>
      <c r="C253" s="6" t="s">
        <v>1149</v>
      </c>
      <c r="D253" s="6" t="s">
        <v>1316</v>
      </c>
      <c r="E253" s="6" t="s">
        <v>1317</v>
      </c>
      <c r="F253" s="11"/>
      <c r="G253" s="11"/>
      <c r="H253" s="14"/>
      <c r="I253" s="17" t="s">
        <v>752</v>
      </c>
      <c r="J253" s="17">
        <v>0.4</v>
      </c>
      <c r="K253" s="17" t="s">
        <v>1244</v>
      </c>
      <c r="L253" s="17" t="s">
        <v>500</v>
      </c>
      <c r="M253" s="17" t="s">
        <v>807</v>
      </c>
      <c r="N253" s="64" t="s">
        <v>1245</v>
      </c>
      <c r="O253" s="6" t="s">
        <v>1236</v>
      </c>
      <c r="P253" s="6"/>
      <c r="Q253" s="10"/>
      <c r="R253" s="10"/>
    </row>
    <row r="254" ht="17.1" customHeight="1" spans="1:18">
      <c r="A254" s="6">
        <v>232</v>
      </c>
      <c r="B254" s="6" t="s">
        <v>461</v>
      </c>
      <c r="C254" s="6" t="s">
        <v>1149</v>
      </c>
      <c r="D254" s="6" t="s">
        <v>1318</v>
      </c>
      <c r="E254" s="6" t="s">
        <v>1319</v>
      </c>
      <c r="F254" s="11"/>
      <c r="G254" s="11"/>
      <c r="H254" s="14"/>
      <c r="I254" s="17" t="s">
        <v>752</v>
      </c>
      <c r="J254" s="17">
        <v>0.4</v>
      </c>
      <c r="K254" s="17" t="s">
        <v>1244</v>
      </c>
      <c r="L254" s="17" t="s">
        <v>500</v>
      </c>
      <c r="M254" s="17" t="s">
        <v>807</v>
      </c>
      <c r="N254" s="64" t="s">
        <v>1245</v>
      </c>
      <c r="O254" s="6" t="s">
        <v>1236</v>
      </c>
      <c r="P254" s="6"/>
      <c r="Q254" s="10"/>
      <c r="R254" s="10"/>
    </row>
    <row r="255" spans="1:18">
      <c r="A255" s="6">
        <v>233</v>
      </c>
      <c r="B255" s="6" t="s">
        <v>461</v>
      </c>
      <c r="C255" s="6" t="s">
        <v>1320</v>
      </c>
      <c r="D255" s="6" t="s">
        <v>1321</v>
      </c>
      <c r="E255" s="6" t="s">
        <v>1322</v>
      </c>
      <c r="F255" s="11"/>
      <c r="G255" s="11"/>
      <c r="H255" s="7">
        <v>308.7</v>
      </c>
      <c r="I255" s="6" t="s">
        <v>752</v>
      </c>
      <c r="J255" s="6">
        <v>0.4</v>
      </c>
      <c r="K255" s="8" t="s">
        <v>142</v>
      </c>
      <c r="L255" s="6" t="s">
        <v>500</v>
      </c>
      <c r="M255" s="6" t="s">
        <v>807</v>
      </c>
      <c r="N255" s="62" t="s">
        <v>1323</v>
      </c>
      <c r="O255" s="6" t="s">
        <v>1324</v>
      </c>
      <c r="P255" s="6" t="s">
        <v>602</v>
      </c>
      <c r="Q255" s="10"/>
      <c r="R255" s="10"/>
    </row>
    <row r="256" spans="1:18">
      <c r="A256" s="6">
        <v>234</v>
      </c>
      <c r="B256" s="6" t="s">
        <v>461</v>
      </c>
      <c r="C256" s="6" t="s">
        <v>1320</v>
      </c>
      <c r="D256" s="6" t="s">
        <v>1325</v>
      </c>
      <c r="E256" s="6" t="s">
        <v>1326</v>
      </c>
      <c r="F256" s="11"/>
      <c r="G256" s="11"/>
      <c r="H256" s="7"/>
      <c r="I256" s="6" t="s">
        <v>752</v>
      </c>
      <c r="J256" s="6">
        <v>0.4</v>
      </c>
      <c r="K256" s="8" t="s">
        <v>142</v>
      </c>
      <c r="L256" s="6" t="s">
        <v>157</v>
      </c>
      <c r="M256" s="6" t="s">
        <v>807</v>
      </c>
      <c r="N256" s="62" t="s">
        <v>1323</v>
      </c>
      <c r="O256" s="6" t="s">
        <v>1324</v>
      </c>
      <c r="P256" s="6"/>
      <c r="Q256" s="10"/>
      <c r="R256" s="10"/>
    </row>
    <row r="257" spans="1:18">
      <c r="A257" s="6">
        <v>235</v>
      </c>
      <c r="B257" s="6" t="s">
        <v>461</v>
      </c>
      <c r="C257" s="6" t="s">
        <v>1320</v>
      </c>
      <c r="D257" s="6" t="s">
        <v>1327</v>
      </c>
      <c r="E257" s="6" t="s">
        <v>1328</v>
      </c>
      <c r="F257" s="11"/>
      <c r="G257" s="11"/>
      <c r="H257" s="7"/>
      <c r="I257" s="6" t="s">
        <v>752</v>
      </c>
      <c r="J257" s="6">
        <v>0.4</v>
      </c>
      <c r="K257" s="8" t="s">
        <v>142</v>
      </c>
      <c r="L257" s="6" t="s">
        <v>500</v>
      </c>
      <c r="M257" s="6" t="s">
        <v>807</v>
      </c>
      <c r="N257" s="62" t="s">
        <v>1323</v>
      </c>
      <c r="O257" s="6" t="s">
        <v>1324</v>
      </c>
      <c r="P257" s="6"/>
      <c r="Q257" s="10"/>
      <c r="R257" s="10"/>
    </row>
    <row r="258" spans="1:18">
      <c r="A258" s="6">
        <v>236</v>
      </c>
      <c r="B258" s="6" t="s">
        <v>461</v>
      </c>
      <c r="C258" s="6" t="s">
        <v>1320</v>
      </c>
      <c r="D258" s="6" t="s">
        <v>1329</v>
      </c>
      <c r="E258" s="6" t="s">
        <v>1330</v>
      </c>
      <c r="F258" s="11"/>
      <c r="G258" s="11"/>
      <c r="H258" s="7"/>
      <c r="I258" s="6" t="s">
        <v>752</v>
      </c>
      <c r="J258" s="6">
        <v>0.4</v>
      </c>
      <c r="K258" s="8" t="s">
        <v>142</v>
      </c>
      <c r="L258" s="6" t="s">
        <v>500</v>
      </c>
      <c r="M258" s="6" t="s">
        <v>807</v>
      </c>
      <c r="N258" s="62" t="s">
        <v>1323</v>
      </c>
      <c r="O258" s="6" t="s">
        <v>1324</v>
      </c>
      <c r="P258" s="6"/>
      <c r="Q258" s="10"/>
      <c r="R258" s="10"/>
    </row>
    <row r="259" spans="1:18">
      <c r="A259" s="6">
        <v>237</v>
      </c>
      <c r="B259" s="6" t="s">
        <v>461</v>
      </c>
      <c r="C259" s="6" t="s">
        <v>1320</v>
      </c>
      <c r="D259" s="6" t="s">
        <v>1331</v>
      </c>
      <c r="E259" s="6" t="s">
        <v>1332</v>
      </c>
      <c r="F259" s="11"/>
      <c r="G259" s="11"/>
      <c r="H259" s="7"/>
      <c r="I259" s="6" t="s">
        <v>752</v>
      </c>
      <c r="J259" s="6">
        <v>0.4</v>
      </c>
      <c r="K259" s="8" t="s">
        <v>142</v>
      </c>
      <c r="L259" s="6" t="s">
        <v>500</v>
      </c>
      <c r="M259" s="6" t="s">
        <v>807</v>
      </c>
      <c r="N259" s="62" t="s">
        <v>1323</v>
      </c>
      <c r="O259" s="6" t="s">
        <v>1324</v>
      </c>
      <c r="P259" s="6"/>
      <c r="Q259" s="10"/>
      <c r="R259" s="10"/>
    </row>
    <row r="260" spans="1:18">
      <c r="A260" s="6">
        <v>238</v>
      </c>
      <c r="B260" s="6" t="s">
        <v>461</v>
      </c>
      <c r="C260" s="6" t="s">
        <v>1320</v>
      </c>
      <c r="D260" s="6" t="s">
        <v>1333</v>
      </c>
      <c r="E260" s="6" t="s">
        <v>1334</v>
      </c>
      <c r="F260" s="11"/>
      <c r="G260" s="11"/>
      <c r="H260" s="7"/>
      <c r="I260" s="6" t="s">
        <v>752</v>
      </c>
      <c r="J260" s="6">
        <v>0.4</v>
      </c>
      <c r="K260" s="8" t="s">
        <v>142</v>
      </c>
      <c r="L260" s="6" t="s">
        <v>157</v>
      </c>
      <c r="M260" s="6" t="s">
        <v>807</v>
      </c>
      <c r="N260" s="62" t="s">
        <v>1323</v>
      </c>
      <c r="O260" s="6" t="s">
        <v>1324</v>
      </c>
      <c r="P260" s="6"/>
      <c r="Q260" s="10"/>
      <c r="R260" s="10"/>
    </row>
    <row r="261" spans="1:18">
      <c r="A261" s="6">
        <v>239</v>
      </c>
      <c r="B261" s="6" t="s">
        <v>461</v>
      </c>
      <c r="C261" s="6" t="s">
        <v>1320</v>
      </c>
      <c r="D261" s="6" t="s">
        <v>1335</v>
      </c>
      <c r="E261" s="6" t="s">
        <v>1336</v>
      </c>
      <c r="F261" s="11"/>
      <c r="G261" s="11"/>
      <c r="H261" s="7"/>
      <c r="I261" s="6" t="s">
        <v>752</v>
      </c>
      <c r="J261" s="6">
        <v>0.4</v>
      </c>
      <c r="K261" s="8" t="s">
        <v>142</v>
      </c>
      <c r="L261" s="6" t="s">
        <v>500</v>
      </c>
      <c r="M261" s="6" t="s">
        <v>807</v>
      </c>
      <c r="N261" s="62" t="s">
        <v>1323</v>
      </c>
      <c r="O261" s="6" t="s">
        <v>1324</v>
      </c>
      <c r="P261" s="6"/>
      <c r="Q261" s="10"/>
      <c r="R261" s="10"/>
    </row>
    <row r="262" spans="1:18">
      <c r="A262" s="6">
        <v>240</v>
      </c>
      <c r="B262" s="6" t="s">
        <v>461</v>
      </c>
      <c r="C262" s="6" t="s">
        <v>1320</v>
      </c>
      <c r="D262" s="6" t="s">
        <v>1333</v>
      </c>
      <c r="E262" s="6" t="s">
        <v>1337</v>
      </c>
      <c r="F262" s="11"/>
      <c r="G262" s="11"/>
      <c r="H262" s="7"/>
      <c r="I262" s="6" t="s">
        <v>752</v>
      </c>
      <c r="J262" s="6">
        <v>0.4</v>
      </c>
      <c r="K262" s="8" t="s">
        <v>142</v>
      </c>
      <c r="L262" s="6" t="s">
        <v>157</v>
      </c>
      <c r="M262" s="6" t="s">
        <v>807</v>
      </c>
      <c r="N262" s="62" t="s">
        <v>1323</v>
      </c>
      <c r="O262" s="6" t="s">
        <v>1324</v>
      </c>
      <c r="P262" s="6"/>
      <c r="Q262" s="10"/>
      <c r="R262" s="10"/>
    </row>
    <row r="263" ht="17.1" customHeight="1" spans="1:18">
      <c r="A263" s="6">
        <v>241</v>
      </c>
      <c r="B263" s="6" t="s">
        <v>461</v>
      </c>
      <c r="C263" s="6" t="s">
        <v>1320</v>
      </c>
      <c r="D263" s="6" t="s">
        <v>1338</v>
      </c>
      <c r="E263" s="6" t="s">
        <v>1339</v>
      </c>
      <c r="F263" s="11"/>
      <c r="G263" s="11"/>
      <c r="H263" s="7"/>
      <c r="I263" s="6" t="s">
        <v>752</v>
      </c>
      <c r="J263" s="6">
        <v>0.4</v>
      </c>
      <c r="K263" s="8" t="s">
        <v>142</v>
      </c>
      <c r="L263" s="6" t="s">
        <v>157</v>
      </c>
      <c r="M263" s="6" t="s">
        <v>807</v>
      </c>
      <c r="N263" s="62" t="s">
        <v>1323</v>
      </c>
      <c r="O263" s="6" t="s">
        <v>1324</v>
      </c>
      <c r="P263" s="6"/>
      <c r="Q263" s="10"/>
      <c r="R263" s="10"/>
    </row>
    <row r="264" spans="1:18">
      <c r="A264" s="6">
        <v>242</v>
      </c>
      <c r="B264" s="6" t="s">
        <v>461</v>
      </c>
      <c r="C264" s="6" t="s">
        <v>1340</v>
      </c>
      <c r="D264" s="6" t="s">
        <v>1341</v>
      </c>
      <c r="E264" s="6" t="s">
        <v>1342</v>
      </c>
      <c r="F264" s="11"/>
      <c r="G264" s="11"/>
      <c r="H264" s="7">
        <v>28.4</v>
      </c>
      <c r="I264" s="6" t="s">
        <v>752</v>
      </c>
      <c r="J264" s="17">
        <v>0.4</v>
      </c>
      <c r="K264" s="8" t="s">
        <v>1343</v>
      </c>
      <c r="L264" s="6" t="s">
        <v>157</v>
      </c>
      <c r="M264" s="6" t="s">
        <v>807</v>
      </c>
      <c r="N264" s="62" t="s">
        <v>1344</v>
      </c>
      <c r="O264" s="6" t="s">
        <v>1324</v>
      </c>
      <c r="P264" s="6" t="s">
        <v>602</v>
      </c>
      <c r="Q264" s="10"/>
      <c r="R264" s="10"/>
    </row>
    <row r="265" spans="1:18">
      <c r="A265" s="6">
        <v>243</v>
      </c>
      <c r="B265" s="6" t="s">
        <v>461</v>
      </c>
      <c r="C265" s="6" t="s">
        <v>1340</v>
      </c>
      <c r="D265" s="6" t="s">
        <v>1345</v>
      </c>
      <c r="E265" s="6" t="s">
        <v>1346</v>
      </c>
      <c r="F265" s="11"/>
      <c r="G265" s="11"/>
      <c r="H265" s="7"/>
      <c r="I265" s="6" t="s">
        <v>752</v>
      </c>
      <c r="J265" s="17">
        <v>0.4</v>
      </c>
      <c r="K265" s="8" t="s">
        <v>1343</v>
      </c>
      <c r="L265" s="6" t="s">
        <v>157</v>
      </c>
      <c r="M265" s="6" t="s">
        <v>807</v>
      </c>
      <c r="N265" s="62" t="s">
        <v>1344</v>
      </c>
      <c r="O265" s="6" t="s">
        <v>1324</v>
      </c>
      <c r="P265" s="6"/>
      <c r="Q265" s="10"/>
      <c r="R265" s="10"/>
    </row>
    <row r="266" spans="1:18">
      <c r="A266" s="6">
        <v>244</v>
      </c>
      <c r="B266" s="6" t="s">
        <v>461</v>
      </c>
      <c r="C266" s="6" t="s">
        <v>1340</v>
      </c>
      <c r="D266" s="6" t="s">
        <v>1341</v>
      </c>
      <c r="E266" s="6" t="s">
        <v>1347</v>
      </c>
      <c r="F266" s="11"/>
      <c r="G266" s="11"/>
      <c r="H266" s="7"/>
      <c r="I266" s="6" t="s">
        <v>752</v>
      </c>
      <c r="J266" s="17">
        <v>0.4</v>
      </c>
      <c r="K266" s="8" t="s">
        <v>1343</v>
      </c>
      <c r="L266" s="6" t="s">
        <v>157</v>
      </c>
      <c r="M266" s="6" t="s">
        <v>807</v>
      </c>
      <c r="N266" s="62" t="s">
        <v>1344</v>
      </c>
      <c r="O266" s="6" t="s">
        <v>1324</v>
      </c>
      <c r="P266" s="6"/>
      <c r="Q266" s="10"/>
      <c r="R266" s="10"/>
    </row>
    <row r="267" spans="1:18">
      <c r="A267" s="19" t="s">
        <v>519</v>
      </c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0"/>
      <c r="R267" s="10"/>
    </row>
  </sheetData>
  <autoFilter xmlns:etc="http://www.wps.cn/officeDocument/2017/etCustomData" ref="A1:P267" etc:filterBottomFollowUsedRange="0">
    <extLst/>
  </autoFilter>
  <mergeCells count="262">
    <mergeCell ref="A1:P1"/>
    <mergeCell ref="A267:P267"/>
    <mergeCell ref="A150:A151"/>
    <mergeCell ref="A152:A153"/>
    <mergeCell ref="A154:A155"/>
    <mergeCell ref="A156:A157"/>
    <mergeCell ref="A159:A160"/>
    <mergeCell ref="A161:A162"/>
    <mergeCell ref="A163:A164"/>
    <mergeCell ref="A166:A167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B150:B151"/>
    <mergeCell ref="B152:B153"/>
    <mergeCell ref="B154:B155"/>
    <mergeCell ref="B156:B157"/>
    <mergeCell ref="B159:B160"/>
    <mergeCell ref="B161:B162"/>
    <mergeCell ref="B163:B164"/>
    <mergeCell ref="B166:B167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C150:C151"/>
    <mergeCell ref="C152:C153"/>
    <mergeCell ref="C154:C155"/>
    <mergeCell ref="C156:C157"/>
    <mergeCell ref="C159:C160"/>
    <mergeCell ref="C161:C162"/>
    <mergeCell ref="C163:C164"/>
    <mergeCell ref="C166:C167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D150:D151"/>
    <mergeCell ref="D152:D153"/>
    <mergeCell ref="D154:D155"/>
    <mergeCell ref="D156:D157"/>
    <mergeCell ref="D159:D160"/>
    <mergeCell ref="D161:D162"/>
    <mergeCell ref="D163:D164"/>
    <mergeCell ref="D166:D167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F150:F151"/>
    <mergeCell ref="F152:F153"/>
    <mergeCell ref="F154:F155"/>
    <mergeCell ref="F156:F157"/>
    <mergeCell ref="F159:F160"/>
    <mergeCell ref="F161:F162"/>
    <mergeCell ref="F163:F164"/>
    <mergeCell ref="F166:F167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G150:G151"/>
    <mergeCell ref="G152:G153"/>
    <mergeCell ref="G154:G155"/>
    <mergeCell ref="G156:G157"/>
    <mergeCell ref="G159:G160"/>
    <mergeCell ref="G161:G162"/>
    <mergeCell ref="G163:G164"/>
    <mergeCell ref="G166:G167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H3:H26"/>
    <mergeCell ref="H27:H28"/>
    <mergeCell ref="H29:H35"/>
    <mergeCell ref="H36:H39"/>
    <mergeCell ref="H40:H46"/>
    <mergeCell ref="H48:H59"/>
    <mergeCell ref="H60:H73"/>
    <mergeCell ref="H75:H80"/>
    <mergeCell ref="H81:H125"/>
    <mergeCell ref="H127:H148"/>
    <mergeCell ref="H149:H192"/>
    <mergeCell ref="H193:H219"/>
    <mergeCell ref="H220:H222"/>
    <mergeCell ref="H223:H254"/>
    <mergeCell ref="H255:H263"/>
    <mergeCell ref="H264:H266"/>
    <mergeCell ref="I150:I151"/>
    <mergeCell ref="I152:I153"/>
    <mergeCell ref="I154:I155"/>
    <mergeCell ref="I156:I157"/>
    <mergeCell ref="I159:I160"/>
    <mergeCell ref="I161:I162"/>
    <mergeCell ref="I163:I164"/>
    <mergeCell ref="I166:I167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J150:J151"/>
    <mergeCell ref="J152:J153"/>
    <mergeCell ref="J154:J155"/>
    <mergeCell ref="J156:J157"/>
    <mergeCell ref="J159:J160"/>
    <mergeCell ref="J161:J162"/>
    <mergeCell ref="J163:J164"/>
    <mergeCell ref="J166:J167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K150:K151"/>
    <mergeCell ref="K152:K153"/>
    <mergeCell ref="K154:K155"/>
    <mergeCell ref="K156:K157"/>
    <mergeCell ref="K159:K160"/>
    <mergeCell ref="K161:K162"/>
    <mergeCell ref="K163:K164"/>
    <mergeCell ref="K166:K167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L150:L151"/>
    <mergeCell ref="L152:L153"/>
    <mergeCell ref="L154:L155"/>
    <mergeCell ref="L156:L157"/>
    <mergeCell ref="L159:L160"/>
    <mergeCell ref="L161:L162"/>
    <mergeCell ref="L163:L164"/>
    <mergeCell ref="L166:L167"/>
    <mergeCell ref="L169:L170"/>
    <mergeCell ref="L171:L172"/>
    <mergeCell ref="L173:L174"/>
    <mergeCell ref="L175:L176"/>
    <mergeCell ref="L177:L178"/>
    <mergeCell ref="L179:L180"/>
    <mergeCell ref="L181:L182"/>
    <mergeCell ref="L183:L184"/>
    <mergeCell ref="L185:L186"/>
    <mergeCell ref="L187:L188"/>
    <mergeCell ref="L189:L190"/>
    <mergeCell ref="L191:L192"/>
    <mergeCell ref="M150:M151"/>
    <mergeCell ref="M152:M153"/>
    <mergeCell ref="M154:M155"/>
    <mergeCell ref="M156:M157"/>
    <mergeCell ref="M159:M160"/>
    <mergeCell ref="M161:M162"/>
    <mergeCell ref="M163:M164"/>
    <mergeCell ref="M166:M167"/>
    <mergeCell ref="M169:M170"/>
    <mergeCell ref="M171:M172"/>
    <mergeCell ref="M173:M174"/>
    <mergeCell ref="M175:M176"/>
    <mergeCell ref="M177:M178"/>
    <mergeCell ref="M179:M180"/>
    <mergeCell ref="M181:M182"/>
    <mergeCell ref="M183:M184"/>
    <mergeCell ref="M185:M186"/>
    <mergeCell ref="M187:M188"/>
    <mergeCell ref="M189:M190"/>
    <mergeCell ref="M191:M192"/>
    <mergeCell ref="O150:O151"/>
    <mergeCell ref="O152:O153"/>
    <mergeCell ref="O154:O155"/>
    <mergeCell ref="O156:O157"/>
    <mergeCell ref="O159:O160"/>
    <mergeCell ref="O161:O162"/>
    <mergeCell ref="O163:O164"/>
    <mergeCell ref="O166:O167"/>
    <mergeCell ref="O169:O170"/>
    <mergeCell ref="O171:O172"/>
    <mergeCell ref="O173:O174"/>
    <mergeCell ref="O175:O176"/>
    <mergeCell ref="O177:O178"/>
    <mergeCell ref="O179:O180"/>
    <mergeCell ref="O181:O182"/>
    <mergeCell ref="O183:O184"/>
    <mergeCell ref="O185:O186"/>
    <mergeCell ref="O187:O188"/>
    <mergeCell ref="O189:O190"/>
    <mergeCell ref="O191:O192"/>
    <mergeCell ref="P220:P222"/>
    <mergeCell ref="P223:P254"/>
    <mergeCell ref="P255:P263"/>
    <mergeCell ref="P264:P26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东北制药容器</vt:lpstr>
      <vt:lpstr>第一制药容器</vt:lpstr>
      <vt:lpstr>东瑞容器</vt:lpstr>
      <vt:lpstr>东北制药管道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薄荷</cp:lastModifiedBy>
  <dcterms:created xsi:type="dcterms:W3CDTF">2023-09-14T05:22:00Z</dcterms:created>
  <dcterms:modified xsi:type="dcterms:W3CDTF">2026-04-07T01:29:07Z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322F5F6DF53E412B948620ABF55AF836_11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